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tables/table4.xml" ContentType="application/vnd.openxmlformats-officedocument.spreadsheetml.table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artinez\Desktop\ACE\"/>
    </mc:Choice>
  </mc:AlternateContent>
  <xr:revisionPtr revIDLastSave="0" documentId="13_ncr:1_{9BDECC32-875C-41CA-BA4B-337107221688}" xr6:coauthVersionLast="44" xr6:coauthVersionMax="44" xr10:uidLastSave="{00000000-0000-0000-0000-000000000000}"/>
  <bookViews>
    <workbookView xWindow="3120" yWindow="3120" windowWidth="21600" windowHeight="11385" xr2:uid="{CFFB4171-4D2F-41D0-8692-A43A15F893A3}"/>
  </bookViews>
  <sheets>
    <sheet name="Personal (persona 1, any X)" sheetId="1" r:id="rId1"/>
    <sheet name="Personal (persona 1, any X+1)" sheetId="5" r:id="rId2"/>
    <sheet name="Personal (persona 2, any X)" sheetId="6" r:id="rId3"/>
    <sheet name="Personal (persona 2, any X+1)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8" i="7" l="1"/>
  <c r="H28" i="7"/>
  <c r="G28" i="7"/>
  <c r="G27" i="7"/>
  <c r="F27" i="7"/>
  <c r="E27" i="7"/>
  <c r="D27" i="7"/>
  <c r="I26" i="7"/>
  <c r="I20" i="7"/>
  <c r="I25" i="7" s="1"/>
  <c r="H20" i="7"/>
  <c r="H24" i="7" s="1"/>
  <c r="G20" i="7"/>
  <c r="F20" i="7"/>
  <c r="F28" i="7" s="1"/>
  <c r="E20" i="7"/>
  <c r="E28" i="7" s="1"/>
  <c r="D20" i="7"/>
  <c r="D28" i="7" s="1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I28" i="6"/>
  <c r="H28" i="6"/>
  <c r="G28" i="6"/>
  <c r="H27" i="6"/>
  <c r="G27" i="6"/>
  <c r="J27" i="6" s="1"/>
  <c r="F27" i="6"/>
  <c r="E27" i="6"/>
  <c r="D27" i="6"/>
  <c r="H25" i="6"/>
  <c r="J20" i="6"/>
  <c r="L17" i="6" s="1"/>
  <c r="I20" i="6"/>
  <c r="I26" i="6" s="1"/>
  <c r="H20" i="6"/>
  <c r="H24" i="6" s="1"/>
  <c r="G20" i="6"/>
  <c r="F20" i="6"/>
  <c r="F28" i="6" s="1"/>
  <c r="E20" i="6"/>
  <c r="E28" i="6" s="1"/>
  <c r="D20" i="6"/>
  <c r="D28" i="6" s="1"/>
  <c r="J19" i="6"/>
  <c r="L18" i="6"/>
  <c r="K18" i="6"/>
  <c r="J18" i="6"/>
  <c r="J17" i="6"/>
  <c r="K16" i="6"/>
  <c r="J16" i="6"/>
  <c r="J15" i="6"/>
  <c r="J14" i="6"/>
  <c r="K13" i="6"/>
  <c r="J13" i="6"/>
  <c r="L12" i="6"/>
  <c r="J12" i="6"/>
  <c r="J11" i="6"/>
  <c r="J10" i="6"/>
  <c r="J9" i="6"/>
  <c r="J8" i="6"/>
  <c r="L7" i="6"/>
  <c r="K7" i="6"/>
  <c r="J7" i="6"/>
  <c r="J6" i="6"/>
  <c r="L5" i="6"/>
  <c r="J5" i="6"/>
  <c r="J4" i="6"/>
  <c r="I28" i="5"/>
  <c r="H28" i="5"/>
  <c r="G28" i="5"/>
  <c r="H27" i="5"/>
  <c r="G27" i="5"/>
  <c r="J27" i="5" s="1"/>
  <c r="F27" i="5"/>
  <c r="E27" i="5"/>
  <c r="D27" i="5"/>
  <c r="J20" i="5"/>
  <c r="L17" i="5" s="1"/>
  <c r="I20" i="5"/>
  <c r="I26" i="5" s="1"/>
  <c r="H20" i="5"/>
  <c r="H24" i="5" s="1"/>
  <c r="G20" i="5"/>
  <c r="F20" i="5"/>
  <c r="F28" i="5" s="1"/>
  <c r="E20" i="5"/>
  <c r="E28" i="5" s="1"/>
  <c r="D20" i="5"/>
  <c r="D28" i="5" s="1"/>
  <c r="K19" i="5"/>
  <c r="J19" i="5"/>
  <c r="L18" i="5"/>
  <c r="K18" i="5"/>
  <c r="J18" i="5"/>
  <c r="J17" i="5"/>
  <c r="K16" i="5"/>
  <c r="J16" i="5"/>
  <c r="J15" i="5"/>
  <c r="J14" i="5"/>
  <c r="K13" i="5"/>
  <c r="J13" i="5"/>
  <c r="L12" i="5"/>
  <c r="J12" i="5"/>
  <c r="J11" i="5"/>
  <c r="L10" i="5"/>
  <c r="J10" i="5"/>
  <c r="J9" i="5"/>
  <c r="K8" i="5"/>
  <c r="J8" i="5"/>
  <c r="L7" i="5"/>
  <c r="K7" i="5"/>
  <c r="J7" i="5"/>
  <c r="J6" i="5"/>
  <c r="L5" i="5"/>
  <c r="K5" i="5"/>
  <c r="J5" i="5"/>
  <c r="J4" i="5"/>
  <c r="J28" i="7" l="1"/>
  <c r="J24" i="7"/>
  <c r="K24" i="7" s="1"/>
  <c r="K27" i="7" s="1"/>
  <c r="I24" i="7"/>
  <c r="H27" i="7"/>
  <c r="J27" i="7" s="1"/>
  <c r="I27" i="7"/>
  <c r="H25" i="7"/>
  <c r="H26" i="7"/>
  <c r="J20" i="7"/>
  <c r="J24" i="6"/>
  <c r="K24" i="6" s="1"/>
  <c r="K27" i="6" s="1"/>
  <c r="J28" i="6"/>
  <c r="I24" i="6"/>
  <c r="L24" i="6" s="1"/>
  <c r="L27" i="6" s="1"/>
  <c r="L13" i="6"/>
  <c r="J25" i="6"/>
  <c r="K25" i="6" s="1"/>
  <c r="L8" i="6"/>
  <c r="K4" i="6"/>
  <c r="K20" i="6" s="1"/>
  <c r="K28" i="6" s="1"/>
  <c r="L9" i="6"/>
  <c r="K8" i="6"/>
  <c r="L19" i="6"/>
  <c r="K9" i="6"/>
  <c r="L4" i="6"/>
  <c r="L20" i="6" s="1"/>
  <c r="L28" i="6" s="1"/>
  <c r="K15" i="6"/>
  <c r="K14" i="6"/>
  <c r="L14" i="6"/>
  <c r="K10" i="6"/>
  <c r="L15" i="6"/>
  <c r="H26" i="6"/>
  <c r="I27" i="6"/>
  <c r="K19" i="6"/>
  <c r="I25" i="6"/>
  <c r="L25" i="6" s="1"/>
  <c r="K5" i="6"/>
  <c r="L10" i="6"/>
  <c r="K6" i="6"/>
  <c r="L6" i="6"/>
  <c r="K17" i="6"/>
  <c r="K11" i="6"/>
  <c r="L16" i="6"/>
  <c r="L11" i="6"/>
  <c r="K12" i="6"/>
  <c r="J24" i="5"/>
  <c r="K24" i="5" s="1"/>
  <c r="K27" i="5" s="1"/>
  <c r="J28" i="5"/>
  <c r="I24" i="5"/>
  <c r="L24" i="5" s="1"/>
  <c r="L27" i="5" s="1"/>
  <c r="K14" i="5"/>
  <c r="L19" i="5"/>
  <c r="I25" i="5"/>
  <c r="I27" i="5"/>
  <c r="K9" i="5"/>
  <c r="L14" i="5"/>
  <c r="L13" i="5"/>
  <c r="L8" i="5"/>
  <c r="K4" i="5"/>
  <c r="K20" i="5" s="1"/>
  <c r="K28" i="5" s="1"/>
  <c r="L4" i="5"/>
  <c r="L20" i="5" s="1"/>
  <c r="L28" i="5" s="1"/>
  <c r="K15" i="5"/>
  <c r="H25" i="5"/>
  <c r="L9" i="5"/>
  <c r="K10" i="5"/>
  <c r="L15" i="5"/>
  <c r="H26" i="5"/>
  <c r="K11" i="5"/>
  <c r="L16" i="5"/>
  <c r="L11" i="5"/>
  <c r="K17" i="5"/>
  <c r="K6" i="5"/>
  <c r="L6" i="5"/>
  <c r="K12" i="5"/>
  <c r="I28" i="1"/>
  <c r="H28" i="1"/>
  <c r="D20" i="1"/>
  <c r="G28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G27" i="1"/>
  <c r="F27" i="1"/>
  <c r="E27" i="1"/>
  <c r="D27" i="1"/>
  <c r="I20" i="1"/>
  <c r="I25" i="1" s="1"/>
  <c r="H20" i="1"/>
  <c r="H25" i="1" s="1"/>
  <c r="J25" i="1" s="1"/>
  <c r="G20" i="1"/>
  <c r="F20" i="1"/>
  <c r="E20" i="1"/>
  <c r="L17" i="7" l="1"/>
  <c r="K12" i="7"/>
  <c r="K17" i="7"/>
  <c r="L6" i="7"/>
  <c r="L11" i="7"/>
  <c r="K6" i="7"/>
  <c r="L16" i="7"/>
  <c r="K11" i="7"/>
  <c r="L5" i="7"/>
  <c r="K16" i="7"/>
  <c r="L15" i="7"/>
  <c r="K10" i="7"/>
  <c r="K8" i="7"/>
  <c r="K15" i="7"/>
  <c r="L4" i="7"/>
  <c r="L20" i="7" s="1"/>
  <c r="L28" i="7" s="1"/>
  <c r="L13" i="7"/>
  <c r="L9" i="7"/>
  <c r="K4" i="7"/>
  <c r="K20" i="7" s="1"/>
  <c r="K28" i="7" s="1"/>
  <c r="L18" i="7"/>
  <c r="L7" i="7"/>
  <c r="L14" i="7"/>
  <c r="K9" i="7"/>
  <c r="K14" i="7"/>
  <c r="K13" i="7"/>
  <c r="K18" i="7"/>
  <c r="K5" i="7"/>
  <c r="L19" i="7"/>
  <c r="K19" i="7"/>
  <c r="L8" i="7"/>
  <c r="L12" i="7"/>
  <c r="K7" i="7"/>
  <c r="L10" i="7"/>
  <c r="K25" i="7"/>
  <c r="J25" i="7"/>
  <c r="L25" i="7" s="1"/>
  <c r="L24" i="7"/>
  <c r="L27" i="7" s="1"/>
  <c r="J26" i="7"/>
  <c r="L26" i="7" s="1"/>
  <c r="J26" i="6"/>
  <c r="L26" i="6" s="1"/>
  <c r="J26" i="5"/>
  <c r="L26" i="5" s="1"/>
  <c r="J25" i="5"/>
  <c r="L25" i="5" s="1"/>
  <c r="F28" i="1"/>
  <c r="E28" i="1"/>
  <c r="D28" i="1"/>
  <c r="L25" i="1"/>
  <c r="I26" i="1"/>
  <c r="I27" i="1"/>
  <c r="K25" i="1"/>
  <c r="H27" i="1"/>
  <c r="J27" i="1" s="1"/>
  <c r="J20" i="1"/>
  <c r="K15" i="1" s="1"/>
  <c r="H26" i="1"/>
  <c r="H24" i="1"/>
  <c r="I24" i="1"/>
  <c r="K26" i="7" l="1"/>
  <c r="K26" i="6"/>
  <c r="K25" i="5"/>
  <c r="K26" i="5"/>
  <c r="J28" i="1"/>
  <c r="L5" i="1"/>
  <c r="L13" i="1"/>
  <c r="L6" i="1"/>
  <c r="K8" i="1"/>
  <c r="L16" i="1"/>
  <c r="L14" i="1"/>
  <c r="L7" i="1"/>
  <c r="L8" i="1"/>
  <c r="L17" i="1"/>
  <c r="L9" i="1"/>
  <c r="K18" i="1"/>
  <c r="K11" i="1"/>
  <c r="K9" i="1"/>
  <c r="L11" i="1"/>
  <c r="K10" i="1"/>
  <c r="K12" i="1"/>
  <c r="L18" i="1"/>
  <c r="L12" i="1"/>
  <c r="K5" i="1"/>
  <c r="K13" i="1"/>
  <c r="L10" i="1"/>
  <c r="K6" i="1"/>
  <c r="K19" i="1"/>
  <c r="K14" i="1"/>
  <c r="L19" i="1"/>
  <c r="K7" i="1"/>
  <c r="L15" i="1"/>
  <c r="K17" i="1"/>
  <c r="L4" i="1"/>
  <c r="K4" i="1"/>
  <c r="K16" i="1"/>
  <c r="J24" i="1"/>
  <c r="L24" i="1" s="1"/>
  <c r="J26" i="1"/>
  <c r="L26" i="1" s="1"/>
  <c r="L27" i="1" l="1"/>
  <c r="K20" i="1"/>
  <c r="L20" i="1"/>
  <c r="K26" i="1"/>
  <c r="K24" i="1"/>
  <c r="K27" i="1" s="1"/>
  <c r="L28" i="1" l="1"/>
  <c r="K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</authors>
  <commentList>
    <comment ref="A3" authorId="0" shapeId="0" xr:uid="{3AF9E0A2-CE59-4F3D-9DEF-29F271995521}">
      <text>
        <r>
          <rPr>
            <b/>
            <sz val="9"/>
            <color indexed="81"/>
            <rFont val="Tahoma"/>
            <family val="2"/>
          </rPr>
          <t xml:space="preserve">ACCIÓ: </t>
        </r>
        <r>
          <rPr>
            <sz val="9"/>
            <color indexed="81"/>
            <rFont val="Tahoma"/>
            <family val="2"/>
          </rPr>
          <t>A l'Excel del compte justificatiu de la justificació a la columna C del número de factura o justificant escriviu: Per exemple, la nòmina del mes de març de 2020 seria 03N/2020, la nòmina de l’extra de juny 2020 seria 06E/2020 o el bonus de setembre de 2020 09B/2020</t>
        </r>
      </text>
    </comment>
    <comment ref="B3" authorId="0" shapeId="0" xr:uid="{01BA2CB0-702C-4923-B271-8F65BF949473}">
      <text>
        <r>
          <rPr>
            <b/>
            <sz val="9"/>
            <color indexed="81"/>
            <rFont val="Tahoma"/>
            <family val="2"/>
          </rPr>
          <t xml:space="preserve">ACCIÓ: </t>
        </r>
        <r>
          <rPr>
            <sz val="9"/>
            <color indexed="81"/>
            <rFont val="Tahoma"/>
            <family val="2"/>
          </rPr>
          <t>A l'Excel del compte justificatiu de la justificació a la columna C del número de factura o justificant escriviu: Per exemple, la nòmina del mes de març de 2020 seria 03N/2020, la nòmina de l’extra de juny 2020 seria 06E/2020 o el bonus de setembre de 2020 09B/2020</t>
        </r>
      </text>
    </comment>
    <comment ref="D3" authorId="0" shapeId="0" xr:uid="{6C826544-115A-4D37-B3A7-72993E6D88D0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
La remuneració total o total meritat en euros present a la nòmina. </t>
        </r>
      </text>
    </comment>
    <comment ref="E3" authorId="0" shapeId="0" xr:uid="{AEE2D57A-E73A-4501-9526-8905EDA749BB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
L’import mensual que es declara a la Seguretat Social per a cada persona treballadora i es troba present a la Relació Nominal de Treballadors</t>
        </r>
      </text>
    </comment>
    <comment ref="F3" authorId="0" shapeId="0" xr:uid="{53D8325F-A9B8-4A77-A4BA-C4546A65A65B}">
      <text>
        <r>
          <rPr>
            <b/>
            <sz val="9"/>
            <color indexed="81"/>
            <rFont val="Tahoma"/>
            <family val="2"/>
          </rPr>
          <t>ACCIÓ</t>
        </r>
        <r>
          <rPr>
            <sz val="9"/>
            <color indexed="81"/>
            <rFont val="Tahoma"/>
            <family val="2"/>
          </rPr>
          <t xml:space="preserve">
Si s’escau, l’import de les bonificacions mensuals a la Seguretat Social que pugui tenir la persona treballadora</t>
        </r>
      </text>
    </comment>
    <comment ref="G3" authorId="0" shapeId="0" xr:uid="{14E3B778-CC65-4FBA-A249-0FCDE4ECDD8D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
El percentatge d’aportació a la Seguretat Social mensual per part de l’empresa per a cada persona treballadora </t>
        </r>
      </text>
    </comment>
    <comment ref="H3" authorId="0" shapeId="0" xr:uid="{BF074F6C-057B-4C83-8B46-536C3FE39282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
El número d’hores laborables d’acord amb el conveni o el contracte treballades mensualment per la persona treballadora (detreure del còmput mensual les hores de vacances o baixes laborals)
</t>
        </r>
      </text>
    </comment>
    <comment ref="I3" authorId="0" shapeId="0" xr:uid="{1982009C-35BB-4088-B5D5-A2491199A948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
Del número total d’hores laborables mensuals aquelles que es dediquen al mes concret a l’actuació subvencionada</t>
        </r>
      </text>
    </comment>
    <comment ref="J3" authorId="0" shapeId="0" xr:uid="{75421C61-1512-4B37-B2BB-E06696981ADA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
Cost salarial per cada hora treballada en el còmput anual</t>
        </r>
      </text>
    </comment>
    <comment ref="A23" authorId="0" shapeId="0" xr:uid="{7B7939B0-E552-40EC-98CA-3AAE4225BFE4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 A l'Excel del compte justificatiu de la justificació a la columna C del número de factura o justificant escriviu: Per exemple, la nòmina del mes de març de 2020 seria 03N/2020, la nòmina de l’extra de juny 2020 seria 06E/2020 o el bonus de setembre de 2020 09B/2020</t>
        </r>
      </text>
    </comment>
    <comment ref="B23" authorId="0" shapeId="0" xr:uid="{F942A18E-E147-4C97-9EED-01F1AAC95901}">
      <text>
        <r>
          <rPr>
            <b/>
            <sz val="9"/>
            <color indexed="81"/>
            <rFont val="Tahoma"/>
            <family val="2"/>
          </rPr>
          <t xml:space="preserve">ACCIÓ: </t>
        </r>
        <r>
          <rPr>
            <sz val="9"/>
            <color indexed="81"/>
            <rFont val="Tahoma"/>
            <family val="2"/>
          </rPr>
          <t>A l'Excel del compte justificatiu de la justificació a la columna C del número de factura o justificant escriviu: Per exemple, la nòmina del mes de març de 2020 seria 03N/2020, la nòmina de l’extra de juny 2020 seria 06E/2020 o el bonus de setembre de 2020 09B/2020</t>
        </r>
      </text>
    </comment>
    <comment ref="D23" authorId="0" shapeId="0" xr:uid="{C9AFF730-0B7D-4C2D-A2C6-A63122112C27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
La remuneració total o total meritat en euros present a la nòmina. </t>
        </r>
      </text>
    </comment>
    <comment ref="E23" authorId="0" shapeId="0" xr:uid="{2BCA3A26-6FCD-40AF-A0E0-EC18A42347D8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
L’import mensual que es declara a la Seguretat Social per a cada persona treballadora i es troba present a la Relació Nominal de Treballadors</t>
        </r>
      </text>
    </comment>
    <comment ref="F23" authorId="0" shapeId="0" xr:uid="{0D974DE4-2912-419A-ACC4-B2E406226EC7}">
      <text>
        <r>
          <rPr>
            <b/>
            <sz val="9"/>
            <color indexed="81"/>
            <rFont val="Tahoma"/>
            <family val="2"/>
          </rPr>
          <t>ACCIÓ</t>
        </r>
        <r>
          <rPr>
            <sz val="9"/>
            <color indexed="81"/>
            <rFont val="Tahoma"/>
            <family val="2"/>
          </rPr>
          <t xml:space="preserve">
Si s’escau, l’import de les bonificacions mensuals a la Seguretat Social que pugui tenir la persona treballadora</t>
        </r>
      </text>
    </comment>
    <comment ref="G23" authorId="0" shapeId="0" xr:uid="{806C26D3-21BD-4C27-8646-01590FFA818E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
El percentatge d’aportació a la Seguretat Social mensual per part de l’empresa per a cada persona treballadora </t>
        </r>
      </text>
    </comment>
    <comment ref="H23" authorId="0" shapeId="0" xr:uid="{1317BE27-C903-45E0-8FD3-9DE7338120C2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
El número d’hores laborables d’acord amb el conveni o el contracte treballades anualment per la persona treballadora (detreure del còmput mensual les hores de vacances o baixes laborals)
</t>
        </r>
      </text>
    </comment>
    <comment ref="I23" authorId="0" shapeId="0" xr:uid="{A58C48D3-9FE5-48AB-B266-381458764F8A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
Del número total d’hores laborables anuals aquelles que es dediquen per any a l’actuació subvencionada</t>
        </r>
      </text>
    </comment>
    <comment ref="J23" authorId="0" shapeId="0" xr:uid="{E4D8C16B-1A3C-4931-8E19-06F172817B88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
Cost salarial per cada hora treballada en el còmput anual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</authors>
  <commentList>
    <comment ref="A3" authorId="0" shapeId="0" xr:uid="{A0FFEF35-0A4C-4B97-83D4-078576E6B6DB}">
      <text>
        <r>
          <rPr>
            <b/>
            <sz val="9"/>
            <color indexed="81"/>
            <rFont val="Tahoma"/>
            <family val="2"/>
          </rPr>
          <t xml:space="preserve">ACCIÓ: </t>
        </r>
        <r>
          <rPr>
            <sz val="9"/>
            <color indexed="81"/>
            <rFont val="Tahoma"/>
            <family val="2"/>
          </rPr>
          <t>A l'Excel del compte justificatiu de la justificació a la columna C del número de factura o justificant escriviu: Per exemple, la nòmina del mes de març de 2020 seria 03N/2020, la nòmina de l’extra de juny 2020 seria 06E/2020 o el bonus de setembre de 2020 09B/2020</t>
        </r>
      </text>
    </comment>
    <comment ref="B3" authorId="0" shapeId="0" xr:uid="{7A33BAA2-5273-46F5-BFF7-1FC2706B4D5A}">
      <text>
        <r>
          <rPr>
            <b/>
            <sz val="9"/>
            <color indexed="81"/>
            <rFont val="Tahoma"/>
            <family val="2"/>
          </rPr>
          <t xml:space="preserve">ACCIÓ: </t>
        </r>
        <r>
          <rPr>
            <sz val="9"/>
            <color indexed="81"/>
            <rFont val="Tahoma"/>
            <family val="2"/>
          </rPr>
          <t>A l'Excel del compte justificatiu de la justificació a la columna C del número de factura o justificant escriviu: Per exemple, la nòmina del mes de març de 2020 seria 03N/2020, la nòmina de l’extra de juny 2020 seria 06E/2020 o el bonus de setembre de 2020 09B/2020</t>
        </r>
      </text>
    </comment>
    <comment ref="D3" authorId="0" shapeId="0" xr:uid="{9D7DD747-2A39-41D8-8CC5-39BDDEC9EE0B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
La remuneració total o total meritat en euros present a la nòmina. </t>
        </r>
      </text>
    </comment>
    <comment ref="E3" authorId="0" shapeId="0" xr:uid="{D61162B2-98BB-4608-BB6F-4DFD03CFDF75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
L’import mensual que es declara a la Seguretat Social per a cada persona treballadora i es troba present a la Relació Nominal de Treballadors</t>
        </r>
      </text>
    </comment>
    <comment ref="F3" authorId="0" shapeId="0" xr:uid="{B463804A-0670-4607-A2C2-04ECBCB555EA}">
      <text>
        <r>
          <rPr>
            <b/>
            <sz val="9"/>
            <color indexed="81"/>
            <rFont val="Tahoma"/>
            <family val="2"/>
          </rPr>
          <t>ACCIÓ</t>
        </r>
        <r>
          <rPr>
            <sz val="9"/>
            <color indexed="81"/>
            <rFont val="Tahoma"/>
            <family val="2"/>
          </rPr>
          <t xml:space="preserve">
Si s’escau, l’import de les bonificacions mensuals a la Seguretat Social que pugui tenir la persona treballadora</t>
        </r>
      </text>
    </comment>
    <comment ref="G3" authorId="0" shapeId="0" xr:uid="{4AF13C05-F1AF-4F31-BD78-486AF35E110E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
El percentatge d’aportació a la Seguretat Social mensual per part de l’empresa per a cada persona treballadora </t>
        </r>
      </text>
    </comment>
    <comment ref="H3" authorId="0" shapeId="0" xr:uid="{756C5CC8-99F9-434A-B019-2E04187C2D1C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
El número d’hores laborables d’acord amb el conveni o el contracte treballades mensualment per la persona treballadora (detreure del còmput mensual les hores de vacances o baixes laborals)
</t>
        </r>
      </text>
    </comment>
    <comment ref="I3" authorId="0" shapeId="0" xr:uid="{8F4396C2-A304-4C4C-9E2F-6157DF51673B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
Del número total d’hores laborables mensuals aquelles que es dediquen al mes concret a l’actuació subvencionada</t>
        </r>
      </text>
    </comment>
    <comment ref="J3" authorId="0" shapeId="0" xr:uid="{8770461F-EF51-4644-A86F-1C83DBC753A4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
Cost salarial per cada hora treballada en el còmput anual</t>
        </r>
      </text>
    </comment>
    <comment ref="A23" authorId="0" shapeId="0" xr:uid="{D3D44B60-6086-4DB4-A526-E6AF905F800F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 A l'Excel del compte justificatiu de la justificació a la columna C del número de factura o justificant escriviu: Per exemple, la nòmina del mes de març de 2020 seria 03N/2020, la nòmina de l’extra de juny 2020 seria 06E/2020 o el bonus de setembre de 2020 09B/2020</t>
        </r>
      </text>
    </comment>
    <comment ref="B23" authorId="0" shapeId="0" xr:uid="{239BF000-C8EE-41A2-A895-392ABFBC1164}">
      <text>
        <r>
          <rPr>
            <b/>
            <sz val="9"/>
            <color indexed="81"/>
            <rFont val="Tahoma"/>
            <family val="2"/>
          </rPr>
          <t xml:space="preserve">ACCIÓ: </t>
        </r>
        <r>
          <rPr>
            <sz val="9"/>
            <color indexed="81"/>
            <rFont val="Tahoma"/>
            <family val="2"/>
          </rPr>
          <t>A l'Excel del compte justificatiu de la justificació a la columna C del número de factura o justificant escriviu: Per exemple, la nòmina del mes de març de 2020 seria 03N/2020, la nòmina de l’extra de juny 2020 seria 06E/2020 o el bonus de setembre de 2020 09B/2020</t>
        </r>
      </text>
    </comment>
    <comment ref="D23" authorId="0" shapeId="0" xr:uid="{60405124-CAC5-4E9B-BA06-7BD1FD4DD86A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
La remuneració total o total meritat en euros present a la nòmina. </t>
        </r>
      </text>
    </comment>
    <comment ref="E23" authorId="0" shapeId="0" xr:uid="{055437BE-BB78-48B9-8911-894C467285D0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
L’import mensual que es declara a la Seguretat Social per a cada persona treballadora i es troba present a la Relació Nominal de Treballadors</t>
        </r>
      </text>
    </comment>
    <comment ref="F23" authorId="0" shapeId="0" xr:uid="{463E752B-4DD0-4A7C-8CB9-441F1B5E6B82}">
      <text>
        <r>
          <rPr>
            <b/>
            <sz val="9"/>
            <color indexed="81"/>
            <rFont val="Tahoma"/>
            <family val="2"/>
          </rPr>
          <t>ACCIÓ</t>
        </r>
        <r>
          <rPr>
            <sz val="9"/>
            <color indexed="81"/>
            <rFont val="Tahoma"/>
            <family val="2"/>
          </rPr>
          <t xml:space="preserve">
Si s’escau, l’import de les bonificacions mensuals a la Seguretat Social que pugui tenir la persona treballadora</t>
        </r>
      </text>
    </comment>
    <comment ref="G23" authorId="0" shapeId="0" xr:uid="{FD1715CC-7CAF-464C-B6DE-86D43457C19D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
El percentatge d’aportació a la Seguretat Social mensual per part de l’empresa per a cada persona treballadora </t>
        </r>
      </text>
    </comment>
    <comment ref="H23" authorId="0" shapeId="0" xr:uid="{DC7B62DF-B5CF-4B22-B9C3-0176A18764C7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
El número d’hores laborables d’acord amb el conveni o el contracte treballades anualment per la persona treballadora (detreure del còmput mensual les hores de vacances o baixes laborals)
</t>
        </r>
      </text>
    </comment>
    <comment ref="I23" authorId="0" shapeId="0" xr:uid="{91157213-800A-477E-B756-7BBD2486E147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
Del número total d’hores laborables anuals aquelles que es dediquen per any a l’actuació subvencionada</t>
        </r>
      </text>
    </comment>
    <comment ref="J23" authorId="0" shapeId="0" xr:uid="{6B2CCB90-AE45-47D7-AFC6-96C1C0EABF6B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
Cost salarial per cada hora treballada en el còmput anual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</authors>
  <commentList>
    <comment ref="A3" authorId="0" shapeId="0" xr:uid="{9EEFD39D-8A29-4EF7-B7CD-793F20D499BD}">
      <text>
        <r>
          <rPr>
            <b/>
            <sz val="9"/>
            <color indexed="81"/>
            <rFont val="Tahoma"/>
            <family val="2"/>
          </rPr>
          <t xml:space="preserve">ACCIÓ: </t>
        </r>
        <r>
          <rPr>
            <sz val="9"/>
            <color indexed="81"/>
            <rFont val="Tahoma"/>
            <family val="2"/>
          </rPr>
          <t>A l'Excel del compte justificatiu de la justificació a la columna C del número de factura o justificant escriviu: Per exemple, la nòmina del mes de març de 2020 seria 03N/2020, la nòmina de l’extra de juny 2020 seria 06E/2020 o el bonus de setembre de 2020 09B/2020</t>
        </r>
      </text>
    </comment>
    <comment ref="B3" authorId="0" shapeId="0" xr:uid="{B8140B9A-3D23-486B-A89F-09347ED3994C}">
      <text>
        <r>
          <rPr>
            <b/>
            <sz val="9"/>
            <color indexed="81"/>
            <rFont val="Tahoma"/>
            <family val="2"/>
          </rPr>
          <t xml:space="preserve">ACCIÓ: </t>
        </r>
        <r>
          <rPr>
            <sz val="9"/>
            <color indexed="81"/>
            <rFont val="Tahoma"/>
            <family val="2"/>
          </rPr>
          <t>A l'Excel del compte justificatiu de la justificació a la columna C del número de factura o justificant escriviu: Per exemple, la nòmina del mes de març de 2020 seria 03N/2020, la nòmina de l’extra de juny 2020 seria 06E/2020 o el bonus de setembre de 2020 09B/2020</t>
        </r>
      </text>
    </comment>
    <comment ref="D3" authorId="0" shapeId="0" xr:uid="{04356EDB-1DDE-4E0E-91A2-98D4824A864F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
La remuneració total o total meritat en euros present a la nòmina. </t>
        </r>
      </text>
    </comment>
    <comment ref="E3" authorId="0" shapeId="0" xr:uid="{D824F4AA-C558-473E-A82B-242218EDF9C6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
L’import mensual que es declara a la Seguretat Social per a cada persona treballadora i es troba present a la Relació Nominal de Treballadors</t>
        </r>
      </text>
    </comment>
    <comment ref="F3" authorId="0" shapeId="0" xr:uid="{7B8546B1-5457-4BFB-9935-B2DFD72A556A}">
      <text>
        <r>
          <rPr>
            <b/>
            <sz val="9"/>
            <color indexed="81"/>
            <rFont val="Tahoma"/>
            <family val="2"/>
          </rPr>
          <t>ACCIÓ</t>
        </r>
        <r>
          <rPr>
            <sz val="9"/>
            <color indexed="81"/>
            <rFont val="Tahoma"/>
            <family val="2"/>
          </rPr>
          <t xml:space="preserve">
Si s’escau, l’import de les bonificacions mensuals a la Seguretat Social que pugui tenir la persona treballadora</t>
        </r>
      </text>
    </comment>
    <comment ref="G3" authorId="0" shapeId="0" xr:uid="{779E1EEC-A675-4BB8-8D13-E37EC599728D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
El percentatge d’aportació a la Seguretat Social mensual per part de l’empresa per a cada persona treballadora </t>
        </r>
      </text>
    </comment>
    <comment ref="H3" authorId="0" shapeId="0" xr:uid="{18029CAA-8249-4977-B93A-7F2377B3AB36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
El número d’hores laborables d’acord amb el conveni o el contracte treballades mensualment per la persona treballadora (detreure del còmput mensual les hores de vacances o baixes laborals)
</t>
        </r>
      </text>
    </comment>
    <comment ref="I3" authorId="0" shapeId="0" xr:uid="{C4182D6E-4FE0-4F1A-97B6-7DFD93F4494B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
Del número total d’hores laborables mensuals aquelles que es dediquen al mes concret a l’actuació subvencionada</t>
        </r>
      </text>
    </comment>
    <comment ref="J3" authorId="0" shapeId="0" xr:uid="{64ED6753-C414-4568-9620-73143F9175D2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
Cost salarial per cada hora treballada en el còmput anual</t>
        </r>
      </text>
    </comment>
    <comment ref="A23" authorId="0" shapeId="0" xr:uid="{045AFAFA-FF64-4E0F-8C3A-0941F61D3C2F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 A l'Excel del compte justificatiu de la justificació a la columna C del número de factura o justificant escriviu: Per exemple, la nòmina del mes de març de 2020 seria 03N/2020, la nòmina de l’extra de juny 2020 seria 06E/2020 o el bonus de setembre de 2020 09B/2020</t>
        </r>
      </text>
    </comment>
    <comment ref="B23" authorId="0" shapeId="0" xr:uid="{357EED91-C60C-4638-83EC-4721AFEF7045}">
      <text>
        <r>
          <rPr>
            <b/>
            <sz val="9"/>
            <color indexed="81"/>
            <rFont val="Tahoma"/>
            <family val="2"/>
          </rPr>
          <t xml:space="preserve">ACCIÓ: </t>
        </r>
        <r>
          <rPr>
            <sz val="9"/>
            <color indexed="81"/>
            <rFont val="Tahoma"/>
            <family val="2"/>
          </rPr>
          <t>A l'Excel del compte justificatiu de la justificació a la columna C del número de factura o justificant escriviu: Per exemple, la nòmina del mes de març de 2020 seria 03N/2020, la nòmina de l’extra de juny 2020 seria 06E/2020 o el bonus de setembre de 2020 09B/2020</t>
        </r>
      </text>
    </comment>
    <comment ref="D23" authorId="0" shapeId="0" xr:uid="{D767A5F6-3413-4BE5-BEE1-F8B98E35154B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
La remuneració total o total meritat en euros present a la nòmina. </t>
        </r>
      </text>
    </comment>
    <comment ref="E23" authorId="0" shapeId="0" xr:uid="{F9AC1E56-A942-4577-ADD5-F8A33B1E8E56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
L’import mensual que es declara a la Seguretat Social per a cada persona treballadora i es troba present a la Relació Nominal de Treballadors</t>
        </r>
      </text>
    </comment>
    <comment ref="F23" authorId="0" shapeId="0" xr:uid="{66571CB2-893A-491A-ADBD-3CF4299D1DFC}">
      <text>
        <r>
          <rPr>
            <b/>
            <sz val="9"/>
            <color indexed="81"/>
            <rFont val="Tahoma"/>
            <family val="2"/>
          </rPr>
          <t>ACCIÓ</t>
        </r>
        <r>
          <rPr>
            <sz val="9"/>
            <color indexed="81"/>
            <rFont val="Tahoma"/>
            <family val="2"/>
          </rPr>
          <t xml:space="preserve">
Si s’escau, l’import de les bonificacions mensuals a la Seguretat Social que pugui tenir la persona treballadora</t>
        </r>
      </text>
    </comment>
    <comment ref="G23" authorId="0" shapeId="0" xr:uid="{EF6599A1-983C-4651-938D-9F69C104362D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
El percentatge d’aportació a la Seguretat Social mensual per part de l’empresa per a cada persona treballadora </t>
        </r>
      </text>
    </comment>
    <comment ref="H23" authorId="0" shapeId="0" xr:uid="{1A70563E-96C3-42E9-B2E6-6096B77B4CDA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
El número d’hores laborables d’acord amb el conveni o el contracte treballades anualment per la persona treballadora (detreure del còmput mensual les hores de vacances o baixes laborals)
</t>
        </r>
      </text>
    </comment>
    <comment ref="I23" authorId="0" shapeId="0" xr:uid="{BFC5BA63-BB28-4AC7-96AF-76F0C1CEF4B2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
Del número total d’hores laborables anuals aquelles que es dediquen per any a l’actuació subvencionada</t>
        </r>
      </text>
    </comment>
    <comment ref="J23" authorId="0" shapeId="0" xr:uid="{1825F116-5F7F-483A-97ED-265E840F6BC5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
Cost salarial per cada hora treballada en el còmput anual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</authors>
  <commentList>
    <comment ref="A3" authorId="0" shapeId="0" xr:uid="{52E8CD85-7FC0-49B6-A473-9EC95793AA6A}">
      <text>
        <r>
          <rPr>
            <b/>
            <sz val="9"/>
            <color indexed="81"/>
            <rFont val="Tahoma"/>
            <family val="2"/>
          </rPr>
          <t xml:space="preserve">ACCIÓ: </t>
        </r>
        <r>
          <rPr>
            <sz val="9"/>
            <color indexed="81"/>
            <rFont val="Tahoma"/>
            <family val="2"/>
          </rPr>
          <t>A l'Excel del compte justificatiu de la justificació a la columna C del número de factura o justificant escriviu: Per exemple, la nòmina del mes de març de 2020 seria 03N/2020, la nòmina de l’extra de juny 2020 seria 06E/2020 o el bonus de setembre de 2020 09B/2020</t>
        </r>
      </text>
    </comment>
    <comment ref="B3" authorId="0" shapeId="0" xr:uid="{CE7A1065-51E0-4AAE-9D61-6BF8A2718070}">
      <text>
        <r>
          <rPr>
            <b/>
            <sz val="9"/>
            <color indexed="81"/>
            <rFont val="Tahoma"/>
            <family val="2"/>
          </rPr>
          <t xml:space="preserve">ACCIÓ: </t>
        </r>
        <r>
          <rPr>
            <sz val="9"/>
            <color indexed="81"/>
            <rFont val="Tahoma"/>
            <family val="2"/>
          </rPr>
          <t>A l'Excel del compte justificatiu de la justificació a la columna C del número de factura o justificant escriviu: Per exemple, la nòmina del mes de març de 2020 seria 03N/2020, la nòmina de l’extra de juny 2020 seria 06E/2020 o el bonus de setembre de 2020 09B/2020</t>
        </r>
      </text>
    </comment>
    <comment ref="D3" authorId="0" shapeId="0" xr:uid="{4D3A1227-07FE-4FD7-AB36-A231FE26E8EF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
La remuneració total o total meritat en euros present a la nòmina. </t>
        </r>
      </text>
    </comment>
    <comment ref="E3" authorId="0" shapeId="0" xr:uid="{8B3C6262-D366-4BE1-B050-EEC0736AA90C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
L’import mensual que es declara a la Seguretat Social per a cada persona treballadora i es troba present a la Relació Nominal de Treballadors</t>
        </r>
      </text>
    </comment>
    <comment ref="F3" authorId="0" shapeId="0" xr:uid="{97743A80-862B-44BA-9B34-CC6598373F18}">
      <text>
        <r>
          <rPr>
            <b/>
            <sz val="9"/>
            <color indexed="81"/>
            <rFont val="Tahoma"/>
            <family val="2"/>
          </rPr>
          <t>ACCIÓ</t>
        </r>
        <r>
          <rPr>
            <sz val="9"/>
            <color indexed="81"/>
            <rFont val="Tahoma"/>
            <family val="2"/>
          </rPr>
          <t xml:space="preserve">
Si s’escau, l’import de les bonificacions mensuals a la Seguretat Social que pugui tenir la persona treballadora</t>
        </r>
      </text>
    </comment>
    <comment ref="G3" authorId="0" shapeId="0" xr:uid="{530CC04F-4F90-4B93-99FC-C6361D573CAB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
El percentatge d’aportació a la Seguretat Social mensual per part de l’empresa per a cada persona treballadora </t>
        </r>
      </text>
    </comment>
    <comment ref="H3" authorId="0" shapeId="0" xr:uid="{8A988E26-1A58-4562-AE9A-5C1493A6088E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
El número d’hores laborables d’acord amb el conveni o el contracte treballades mensualment per la persona treballadora (detreure del còmput mensual les hores de vacances o baixes laborals)
</t>
        </r>
      </text>
    </comment>
    <comment ref="I3" authorId="0" shapeId="0" xr:uid="{B3255A10-1314-49DC-A8E5-DCFF8B320A17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
Del número total d’hores laborables mensuals aquelles que es dediquen al mes concret a l’actuació subvencionada</t>
        </r>
      </text>
    </comment>
    <comment ref="J3" authorId="0" shapeId="0" xr:uid="{98EDFE4A-A3AA-46CA-A84E-E0F0BA238A38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
Cost salarial per cada hora treballada en el còmput anual</t>
        </r>
      </text>
    </comment>
    <comment ref="A23" authorId="0" shapeId="0" xr:uid="{337C5076-8965-43D4-9425-27E0516A3BE3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 A l'Excel del compte justificatiu de la justificació a la columna C del número de factura o justificant escriviu: Per exemple, la nòmina del mes de març de 2020 seria 03N/2020, la nòmina de l’extra de juny 2020 seria 06E/2020 o el bonus de setembre de 2020 09B/2020</t>
        </r>
      </text>
    </comment>
    <comment ref="B23" authorId="0" shapeId="0" xr:uid="{9657F40C-2FD8-4B0E-82D1-C5C1059801B6}">
      <text>
        <r>
          <rPr>
            <b/>
            <sz val="9"/>
            <color indexed="81"/>
            <rFont val="Tahoma"/>
            <family val="2"/>
          </rPr>
          <t xml:space="preserve">ACCIÓ: </t>
        </r>
        <r>
          <rPr>
            <sz val="9"/>
            <color indexed="81"/>
            <rFont val="Tahoma"/>
            <family val="2"/>
          </rPr>
          <t>A l'Excel del compte justificatiu de la justificació a la columna C del número de factura o justificant escriviu: Per exemple, la nòmina del mes de març de 2020 seria 03N/2020, la nòmina de l’extra de juny 2020 seria 06E/2020 o el bonus de setembre de 2020 09B/2020</t>
        </r>
      </text>
    </comment>
    <comment ref="D23" authorId="0" shapeId="0" xr:uid="{4264372A-53E8-47FF-9806-592ABEBCE60C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
La remuneració total o total meritat en euros present a la nòmina. </t>
        </r>
      </text>
    </comment>
    <comment ref="E23" authorId="0" shapeId="0" xr:uid="{D3A86EEB-F0FB-4D4A-9984-6E6B2D9334B9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
L’import mensual que es declara a la Seguretat Social per a cada persona treballadora i es troba present a la Relació Nominal de Treballadors</t>
        </r>
      </text>
    </comment>
    <comment ref="F23" authorId="0" shapeId="0" xr:uid="{D0A84688-ED89-4167-B710-C6DAFE42AA0A}">
      <text>
        <r>
          <rPr>
            <b/>
            <sz val="9"/>
            <color indexed="81"/>
            <rFont val="Tahoma"/>
            <family val="2"/>
          </rPr>
          <t>ACCIÓ</t>
        </r>
        <r>
          <rPr>
            <sz val="9"/>
            <color indexed="81"/>
            <rFont val="Tahoma"/>
            <family val="2"/>
          </rPr>
          <t xml:space="preserve">
Si s’escau, l’import de les bonificacions mensuals a la Seguretat Social que pugui tenir la persona treballadora</t>
        </r>
      </text>
    </comment>
    <comment ref="G23" authorId="0" shapeId="0" xr:uid="{43263502-EE13-4CEC-985C-9751A3B2B8EA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
El percentatge d’aportació a la Seguretat Social mensual per part de l’empresa per a cada persona treballadora </t>
        </r>
      </text>
    </comment>
    <comment ref="H23" authorId="0" shapeId="0" xr:uid="{EE4A1D2B-3140-44EE-9B29-C03F8BCE6FE4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
El número d’hores laborables d’acord amb el conveni o el contracte treballades anualment per la persona treballadora (detreure del còmput mensual les hores de vacances o baixes laborals)
</t>
        </r>
      </text>
    </comment>
    <comment ref="I23" authorId="0" shapeId="0" xr:uid="{78CC00B1-BB0F-490C-83F3-32EAD7C12EBE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
Del número total d’hores laborables anuals aquelles que es dediquen per any a l’actuació subvencionada</t>
        </r>
      </text>
    </comment>
    <comment ref="J23" authorId="0" shapeId="0" xr:uid="{B001895D-3510-4237-AF10-39E51B1C1AA4}">
      <text>
        <r>
          <rPr>
            <b/>
            <sz val="9"/>
            <color indexed="81"/>
            <rFont val="Tahoma"/>
            <family val="2"/>
          </rPr>
          <t>ACCIÓ:</t>
        </r>
        <r>
          <rPr>
            <sz val="9"/>
            <color indexed="81"/>
            <rFont val="Tahoma"/>
            <family val="2"/>
          </rPr>
          <t xml:space="preserve">
Cost salarial per cada hora treballada en el còmput anual</t>
        </r>
      </text>
    </comment>
  </commentList>
</comments>
</file>

<file path=xl/sharedStrings.xml><?xml version="1.0" encoding="utf-8"?>
<sst xmlns="http://schemas.openxmlformats.org/spreadsheetml/2006/main" count="188" uniqueCount="38">
  <si>
    <t>REALITZAR UN ÚNIC FULL PER ANY I PER PERSONA TREBALLADORA. EN CAS DE DIVERSES PERSONES TREBALLADORES I/O ANYS UTILITZAR DIFERENTS PESTANYES</t>
  </si>
  <si>
    <t>SALARI MENSUAL</t>
  </si>
  <si>
    <t>Any (seleccionar de la llista desplegable a cada casella)</t>
  </si>
  <si>
    <t>Mes (seleccionar de la llista desplegable a cada casella)</t>
  </si>
  <si>
    <t>Nom i cognoms persona treballadora</t>
  </si>
  <si>
    <t>Salari brut</t>
  </si>
  <si>
    <t>Contingències comuns</t>
  </si>
  <si>
    <t>Bonificacions</t>
  </si>
  <si>
    <t>% Quota patronal</t>
  </si>
  <si>
    <t>Hores imputades a l'acció</t>
  </si>
  <si>
    <t>Cost / hora anual</t>
  </si>
  <si>
    <t>SUBTOTAL 1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</si>
  <si>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</si>
  <si>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</si>
  <si>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</si>
  <si>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</si>
  <si>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</si>
  <si>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</si>
  <si>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</si>
  <si>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</si>
  <si>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</si>
  <si>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</si>
  <si>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</si>
  <si>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</si>
  <si>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Bonus</t>
  </si>
  <si>
    <t>BONUS</t>
  </si>
  <si>
    <t>Bonus any (seleccionar de la llista desplegable a cada casella)</t>
  </si>
  <si>
    <t>Bonus (seleccionar de la llista desplegable a cada casella)</t>
  </si>
  <si>
    <t>Hores laborables anuals treballades</t>
  </si>
  <si>
    <t>SUBTOTAL 3</t>
  </si>
  <si>
    <t>TOTAL</t>
  </si>
  <si>
    <t>Hores laborables mensuals treballades</t>
  </si>
  <si>
    <t>Import total justificat
 (columna I del compte justificatiu)</t>
  </si>
  <si>
    <t>Import imputat a l'acció 
(columna K del compte justificatiu)</t>
  </si>
  <si>
    <t>Extra uny</t>
  </si>
  <si>
    <t>Extra Març</t>
  </si>
  <si>
    <t>Extra Setembre</t>
  </si>
  <si>
    <t>Extra Desembre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</si>
</sst>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[$€-403]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0"/>
      <color rgb="FF00000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0" tint="-0.249977111117893"/>
      <name val="Calibri"/>
      <family val="2"/>
    </font>
    <font>
      <b/>
      <sz val="13.3"/>
      <color rgb="FF0000FF"/>
      <name val="Calibri"/>
      <family val="2"/>
    </font>
    <font>
      <b/>
      <sz val="13.3"/>
      <name val="Calibri"/>
      <family val="2"/>
    </font>
    <font>
      <b/>
      <sz val="11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0C0"/>
        <bgColor theme="4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/>
      <right style="medium">
        <color rgb="FF000000"/>
      </right>
      <top style="thin">
        <color theme="4"/>
      </top>
      <bottom/>
      <diagonal/>
    </border>
    <border>
      <left/>
      <right style="thin">
        <color rgb="FF000000"/>
      </right>
      <top style="thin">
        <color theme="4"/>
      </top>
      <bottom/>
      <diagonal/>
    </border>
    <border>
      <left/>
      <right style="thin">
        <color rgb="FF000000"/>
      </right>
      <top style="thin">
        <color theme="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theme="4"/>
      </top>
      <bottom style="thin">
        <color rgb="FF000000"/>
      </bottom>
      <diagonal/>
    </border>
    <border>
      <left style="thin">
        <color rgb="FF000000"/>
      </left>
      <right/>
      <top style="thin">
        <color theme="4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theme="4"/>
      </top>
      <bottom/>
      <diagonal/>
    </border>
    <border>
      <left style="thin">
        <color rgb="FF000000"/>
      </left>
      <right/>
      <top style="thin">
        <color theme="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theme="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theme="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164" fontId="5" fillId="4" borderId="8" xfId="0" applyNumberFormat="1" applyFont="1" applyFill="1" applyBorder="1" applyAlignment="1" applyProtection="1">
      <alignment horizontal="center" vertical="center"/>
    </xf>
    <xf numFmtId="164" fontId="5" fillId="4" borderId="30" xfId="0" applyNumberFormat="1" applyFont="1" applyFill="1" applyBorder="1" applyAlignment="1" applyProtection="1">
      <alignment horizontal="center" vertical="center"/>
    </xf>
    <xf numFmtId="164" fontId="3" fillId="3" borderId="2" xfId="0" applyNumberFormat="1" applyFont="1" applyFill="1" applyBorder="1" applyAlignment="1" applyProtection="1">
      <alignment horizontal="center" vertical="center"/>
    </xf>
    <xf numFmtId="0" fontId="3" fillId="3" borderId="45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2" fontId="10" fillId="7" borderId="10" xfId="0" applyNumberFormat="1" applyFont="1" applyFill="1" applyBorder="1" applyAlignment="1" applyProtection="1">
      <alignment horizontal="center" vertical="center"/>
    </xf>
    <xf numFmtId="2" fontId="10" fillId="7" borderId="19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164" fontId="5" fillId="0" borderId="6" xfId="0" applyNumberFormat="1" applyFont="1" applyBorder="1" applyAlignment="1" applyProtection="1">
      <alignment horizontal="center" vertical="center"/>
      <protection locked="0"/>
    </xf>
    <xf numFmtId="10" fontId="5" fillId="0" borderId="6" xfId="0" applyNumberFormat="1" applyFont="1" applyBorder="1" applyAlignment="1" applyProtection="1">
      <alignment horizontal="center" vertical="center"/>
      <protection locked="0"/>
    </xf>
    <xf numFmtId="2" fontId="5" fillId="0" borderId="7" xfId="0" applyNumberFormat="1" applyFont="1" applyBorder="1" applyAlignment="1" applyProtection="1">
      <alignment horizontal="center" vertical="center"/>
      <protection locked="0"/>
    </xf>
    <xf numFmtId="2" fontId="5" fillId="0" borderId="4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4" fontId="5" fillId="0" borderId="13" xfId="0" applyNumberFormat="1" applyFont="1" applyBorder="1" applyAlignment="1" applyProtection="1">
      <alignment horizontal="left" vertical="center"/>
      <protection locked="0"/>
    </xf>
    <xf numFmtId="164" fontId="5" fillId="0" borderId="15" xfId="0" applyNumberFormat="1" applyFont="1" applyBorder="1" applyAlignment="1" applyProtection="1">
      <alignment horizontal="center" vertical="center"/>
      <protection locked="0"/>
    </xf>
    <xf numFmtId="164" fontId="5" fillId="0" borderId="16" xfId="0" applyNumberFormat="1" applyFont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horizontal="center" vertical="center"/>
      <protection locked="0"/>
    </xf>
    <xf numFmtId="10" fontId="5" fillId="5" borderId="15" xfId="0" applyNumberFormat="1" applyFont="1" applyFill="1" applyBorder="1" applyAlignment="1" applyProtection="1">
      <alignment horizontal="center" vertical="center" wrapText="1"/>
      <protection locked="0"/>
    </xf>
    <xf numFmtId="2" fontId="5" fillId="5" borderId="17" xfId="0" applyNumberFormat="1" applyFont="1" applyFill="1" applyBorder="1" applyAlignment="1" applyProtection="1">
      <alignment horizontal="center" vertical="center"/>
      <protection locked="0"/>
    </xf>
    <xf numFmtId="2" fontId="5" fillId="5" borderId="10" xfId="0" applyNumberFormat="1" applyFont="1" applyFill="1" applyBorder="1" applyAlignment="1" applyProtection="1">
      <alignment horizontal="center" vertical="center"/>
      <protection locked="0"/>
    </xf>
    <xf numFmtId="164" fontId="5" fillId="5" borderId="16" xfId="0" applyNumberFormat="1" applyFont="1" applyFill="1" applyBorder="1" applyAlignment="1" applyProtection="1">
      <alignment horizontal="center" vertical="center"/>
      <protection locked="0"/>
    </xf>
    <xf numFmtId="10" fontId="5" fillId="5" borderId="16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164" fontId="5" fillId="0" borderId="21" xfId="0" applyNumberFormat="1" applyFont="1" applyBorder="1" applyAlignment="1" applyProtection="1">
      <alignment horizontal="center" vertical="center"/>
      <protection locked="0"/>
    </xf>
    <xf numFmtId="164" fontId="5" fillId="0" borderId="22" xfId="0" applyNumberFormat="1" applyFont="1" applyBorder="1" applyAlignment="1" applyProtection="1">
      <alignment horizontal="center" vertical="center"/>
      <protection locked="0"/>
    </xf>
    <xf numFmtId="164" fontId="5" fillId="5" borderId="21" xfId="0" applyNumberFormat="1" applyFont="1" applyFill="1" applyBorder="1" applyAlignment="1" applyProtection="1">
      <alignment horizontal="center" vertical="center"/>
      <protection locked="0"/>
    </xf>
    <xf numFmtId="10" fontId="5" fillId="5" borderId="21" xfId="0" applyNumberFormat="1" applyFont="1" applyFill="1" applyBorder="1" applyAlignment="1" applyProtection="1">
      <alignment horizontal="center" vertical="center" wrapText="1"/>
      <protection locked="0"/>
    </xf>
    <xf numFmtId="2" fontId="5" fillId="5" borderId="23" xfId="0" applyNumberFormat="1" applyFont="1" applyFill="1" applyBorder="1" applyAlignment="1" applyProtection="1">
      <alignment horizontal="center" vertical="center"/>
      <protection locked="0"/>
    </xf>
    <xf numFmtId="2" fontId="5" fillId="5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left" vertical="center"/>
      <protection locked="0"/>
    </xf>
    <xf numFmtId="164" fontId="9" fillId="0" borderId="31" xfId="0" applyNumberFormat="1" applyFont="1" applyBorder="1" applyAlignment="1" applyProtection="1">
      <alignment horizontal="center" vertical="center"/>
      <protection locked="0"/>
    </xf>
    <xf numFmtId="164" fontId="9" fillId="5" borderId="32" xfId="0" applyNumberFormat="1" applyFont="1" applyFill="1" applyBorder="1" applyAlignment="1" applyProtection="1">
      <alignment horizontal="center" vertical="center"/>
      <protection locked="0"/>
    </xf>
    <xf numFmtId="10" fontId="9" fillId="0" borderId="31" xfId="0" applyNumberFormat="1" applyFont="1" applyBorder="1" applyAlignment="1" applyProtection="1">
      <alignment horizontal="center" vertical="center"/>
      <protection locked="0"/>
    </xf>
    <xf numFmtId="2" fontId="9" fillId="5" borderId="32" xfId="0" applyNumberFormat="1" applyFont="1" applyFill="1" applyBorder="1" applyAlignment="1" applyProtection="1">
      <alignment horizontal="center" vertical="center"/>
      <protection locked="0"/>
    </xf>
    <xf numFmtId="2" fontId="9" fillId="5" borderId="26" xfId="0" applyNumberFormat="1" applyFont="1" applyFill="1" applyBorder="1" applyAlignment="1" applyProtection="1">
      <alignment horizontal="center" vertical="center"/>
      <protection locked="0"/>
    </xf>
    <xf numFmtId="164" fontId="9" fillId="0" borderId="16" xfId="0" applyNumberFormat="1" applyFont="1" applyBorder="1" applyAlignment="1" applyProtection="1">
      <alignment horizontal="center" vertical="center"/>
      <protection locked="0"/>
    </xf>
    <xf numFmtId="10" fontId="9" fillId="5" borderId="3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left" vertical="center"/>
      <protection locked="0"/>
    </xf>
    <xf numFmtId="164" fontId="9" fillId="0" borderId="36" xfId="0" applyNumberFormat="1" applyFont="1" applyBorder="1" applyAlignment="1" applyProtection="1">
      <alignment horizontal="center" vertical="center"/>
      <protection locked="0"/>
    </xf>
    <xf numFmtId="164" fontId="9" fillId="0" borderId="37" xfId="0" applyNumberFormat="1" applyFont="1" applyBorder="1" applyAlignment="1" applyProtection="1">
      <alignment horizontal="center" vertical="center"/>
      <protection locked="0"/>
    </xf>
    <xf numFmtId="10" fontId="9" fillId="0" borderId="38" xfId="0" applyNumberFormat="1" applyFont="1" applyBorder="1" applyAlignment="1" applyProtection="1">
      <alignment horizontal="center" vertical="center"/>
      <protection locked="0"/>
    </xf>
    <xf numFmtId="2" fontId="9" fillId="5" borderId="37" xfId="0" applyNumberFormat="1" applyFont="1" applyFill="1" applyBorder="1" applyAlignment="1" applyProtection="1">
      <alignment horizontal="center" vertical="center"/>
      <protection locked="0"/>
    </xf>
    <xf numFmtId="2" fontId="9" fillId="5" borderId="39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8" fillId="0" borderId="0" xfId="0" applyFont="1" applyBorder="1" applyProtection="1"/>
    <xf numFmtId="0" fontId="8" fillId="0" borderId="0" xfId="0" applyFont="1" applyBorder="1" applyAlignment="1" applyProtection="1">
      <alignment horizontal="center"/>
    </xf>
    <xf numFmtId="164" fontId="8" fillId="0" borderId="0" xfId="0" applyNumberFormat="1" applyFont="1" applyBorder="1" applyProtection="1"/>
    <xf numFmtId="0" fontId="3" fillId="3" borderId="1" xfId="0" applyFont="1" applyFill="1" applyBorder="1" applyAlignment="1" applyProtection="1">
      <alignment horizontal="left" vertical="center" wrapText="1"/>
    </xf>
    <xf numFmtId="0" fontId="3" fillId="3" borderId="42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3" fillId="3" borderId="2" xfId="0" applyFont="1" applyFill="1" applyBorder="1" applyAlignment="1" applyProtection="1">
      <alignment horizontal="center" vertical="center"/>
    </xf>
    <xf numFmtId="10" fontId="3" fillId="3" borderId="2" xfId="1" applyNumberFormat="1" applyFont="1" applyFill="1" applyBorder="1" applyAlignment="1" applyProtection="1">
      <alignment horizontal="center" vertical="center"/>
    </xf>
    <xf numFmtId="2" fontId="3" fillId="3" borderId="2" xfId="0" applyNumberFormat="1" applyFont="1" applyFill="1" applyBorder="1" applyAlignment="1" applyProtection="1">
      <alignment horizontal="center" vertical="center" wrapText="1"/>
    </xf>
    <xf numFmtId="2" fontId="3" fillId="3" borderId="2" xfId="0" applyNumberFormat="1" applyFont="1" applyFill="1" applyBorder="1" applyAlignment="1" applyProtection="1">
      <alignment horizontal="center" vertical="center"/>
    </xf>
    <xf numFmtId="164" fontId="3" fillId="3" borderId="45" xfId="0" applyNumberFormat="1" applyFont="1" applyFill="1" applyBorder="1" applyAlignment="1" applyProtection="1">
      <alignment horizontal="center" vertical="center"/>
    </xf>
    <xf numFmtId="0" fontId="3" fillId="3" borderId="33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40" xfId="0" applyFont="1" applyFill="1" applyBorder="1" applyAlignment="1" applyProtection="1">
      <alignment horizontal="center" vertical="center"/>
    </xf>
    <xf numFmtId="164" fontId="3" fillId="3" borderId="41" xfId="0" applyNumberFormat="1" applyFont="1" applyFill="1" applyBorder="1" applyAlignment="1" applyProtection="1">
      <alignment horizontal="center" vertical="center"/>
    </xf>
    <xf numFmtId="164" fontId="3" fillId="3" borderId="42" xfId="0" applyNumberFormat="1" applyFont="1" applyFill="1" applyBorder="1" applyAlignment="1" applyProtection="1">
      <alignment horizontal="center" vertical="center"/>
    </xf>
    <xf numFmtId="2" fontId="10" fillId="6" borderId="4" xfId="0" applyNumberFormat="1" applyFont="1" applyFill="1" applyBorder="1" applyAlignment="1" applyProtection="1">
      <alignment horizontal="center" vertical="center"/>
    </xf>
    <xf numFmtId="164" fontId="5" fillId="4" borderId="9" xfId="0" applyNumberFormat="1" applyFont="1" applyFill="1" applyBorder="1" applyAlignment="1" applyProtection="1">
      <alignment horizontal="center" vertical="center"/>
    </xf>
    <xf numFmtId="164" fontId="5" fillId="4" borderId="14" xfId="0" applyNumberFormat="1" applyFont="1" applyFill="1" applyBorder="1" applyAlignment="1" applyProtection="1">
      <alignment horizontal="center" vertical="center"/>
    </xf>
    <xf numFmtId="164" fontId="5" fillId="4" borderId="24" xfId="0" applyNumberFormat="1" applyFont="1" applyFill="1" applyBorder="1" applyAlignment="1" applyProtection="1">
      <alignment horizontal="center" vertical="center"/>
    </xf>
    <xf numFmtId="164" fontId="5" fillId="4" borderId="25" xfId="0" applyNumberFormat="1" applyFont="1" applyFill="1" applyBorder="1" applyAlignment="1" applyProtection="1">
      <alignment horizontal="center" vertical="center"/>
    </xf>
    <xf numFmtId="165" fontId="9" fillId="0" borderId="10" xfId="0" applyNumberFormat="1" applyFont="1" applyBorder="1" applyAlignment="1" applyProtection="1">
      <alignment horizontal="center" vertical="center"/>
    </xf>
    <xf numFmtId="164" fontId="5" fillId="4" borderId="27" xfId="0" applyNumberFormat="1" applyFont="1" applyFill="1" applyBorder="1" applyAlignment="1" applyProtection="1">
      <alignment horizontal="center" vertical="center"/>
    </xf>
    <xf numFmtId="165" fontId="9" fillId="0" borderId="35" xfId="0" applyNumberFormat="1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13" fillId="3" borderId="43" xfId="0" applyFont="1" applyFill="1" applyBorder="1" applyAlignment="1" applyProtection="1">
      <alignment horizontal="left" vertical="center"/>
    </xf>
    <xf numFmtId="0" fontId="13" fillId="3" borderId="44" xfId="0" applyFont="1" applyFill="1" applyBorder="1" applyAlignment="1" applyProtection="1">
      <alignment horizontal="center" vertical="center"/>
    </xf>
    <xf numFmtId="164" fontId="13" fillId="3" borderId="44" xfId="0" applyNumberFormat="1" applyFont="1" applyFill="1" applyBorder="1" applyAlignment="1" applyProtection="1">
      <alignment horizontal="center" vertical="center"/>
    </xf>
    <xf numFmtId="10" fontId="13" fillId="3" borderId="44" xfId="1" applyNumberFormat="1" applyFont="1" applyFill="1" applyBorder="1" applyAlignment="1" applyProtection="1">
      <alignment horizontal="center" vertical="center"/>
    </xf>
    <xf numFmtId="2" fontId="13" fillId="3" borderId="44" xfId="0" applyNumberFormat="1" applyFont="1" applyFill="1" applyBorder="1" applyAlignment="1" applyProtection="1">
      <alignment horizontal="center" vertical="center" wrapText="1"/>
    </xf>
    <xf numFmtId="2" fontId="13" fillId="3" borderId="44" xfId="0" applyNumberFormat="1" applyFont="1" applyFill="1" applyBorder="1" applyAlignment="1" applyProtection="1">
      <alignment horizontal="center" vertical="center"/>
    </xf>
    <xf numFmtId="165" fontId="13" fillId="3" borderId="44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ercentatge" xfId="1" builtinId="5"/>
  </cellStyles>
  <dxfs count="64"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numFmt numFmtId="164" formatCode="#,##0.00\ &quot;€&quot;"/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numFmt numFmtId="164" formatCode="#,##0.00\ &quot;€&quot;"/>
      <fill>
        <patternFill patternType="solid">
          <fgColor rgb="FFFFF2CC"/>
          <bgColor rgb="FFFFF2CC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rgb="FF000000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theme="0" tint="-0.249977111117893"/>
        <name val="Calibri"/>
        <family val="2"/>
        <scheme val="none"/>
      </font>
      <numFmt numFmtId="2" formatCode="0.00"/>
      <fill>
        <patternFill patternType="solid">
          <fgColor rgb="FFFFFFFF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numFmt numFmtId="2" formatCode="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2" formatCode="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/>
        <top/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4" formatCode="0.00%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4" formatCode="#,##0.00\ &quot;€&quot;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4" formatCode="#,##0.00\ &quot;€&quot;"/>
      <alignment horizontal="center" vertical="center" textRotation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4" formatCode="#,##0.00\ &quot;€&quot;"/>
      <alignment horizontal="center" vertical="center" textRotation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right style="medium">
          <color rgb="FF000000"/>
        </right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alignment horizontal="center" vertical="center" textRotation="0" indent="0" justifyLastLine="0" shrinkToFit="0" readingOrder="0"/>
      <protection locked="0" hidden="0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Calibri"/>
        <family val="2"/>
        <scheme val="none"/>
      </font>
      <fill>
        <patternFill patternType="solid">
          <fgColor rgb="FFFFF2CC"/>
          <bgColor rgb="FF0070C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numFmt numFmtId="164" formatCode="#,##0.00\ &quot;€&quot;"/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numFmt numFmtId="164" formatCode="#,##0.00\ &quot;€&quot;"/>
      <fill>
        <patternFill patternType="solid">
          <fgColor rgb="FFFFF2CC"/>
          <bgColor rgb="FFFFF2CC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rgb="FF000000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theme="0" tint="-0.249977111117893"/>
        <name val="Calibri"/>
        <family val="2"/>
        <scheme val="none"/>
      </font>
      <numFmt numFmtId="2" formatCode="0.00"/>
      <fill>
        <patternFill patternType="solid">
          <fgColor rgb="FFFFFFFF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numFmt numFmtId="2" formatCode="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2" formatCode="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/>
        <top/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4" formatCode="0.00%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4" formatCode="#,##0.00\ &quot;€&quot;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4" formatCode="#,##0.00\ &quot;€&quot;"/>
      <alignment horizontal="center" vertical="center" textRotation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4" formatCode="#,##0.00\ &quot;€&quot;"/>
      <alignment horizontal="center" vertical="center" textRotation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right style="medium">
          <color rgb="FF000000"/>
        </right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alignment horizontal="center" vertical="center" textRotation="0" indent="0" justifyLastLine="0" shrinkToFit="0" readingOrder="0"/>
      <protection locked="0" hidden="0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Calibri"/>
        <family val="2"/>
        <scheme val="none"/>
      </font>
      <fill>
        <patternFill patternType="solid">
          <fgColor rgb="FFFFF2CC"/>
          <bgColor rgb="FF0070C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numFmt numFmtId="164" formatCode="#,##0.00\ &quot;€&quot;"/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numFmt numFmtId="164" formatCode="#,##0.00\ &quot;€&quot;"/>
      <fill>
        <patternFill patternType="solid">
          <fgColor rgb="FFFFF2CC"/>
          <bgColor rgb="FFFFF2CC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rgb="FF000000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theme="0" tint="-0.249977111117893"/>
        <name val="Calibri"/>
        <family val="2"/>
        <scheme val="none"/>
      </font>
      <numFmt numFmtId="2" formatCode="0.00"/>
      <fill>
        <patternFill patternType="solid">
          <fgColor rgb="FFFFFFFF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numFmt numFmtId="2" formatCode="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2" formatCode="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/>
        <top/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4" formatCode="0.00%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4" formatCode="#,##0.00\ &quot;€&quot;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4" formatCode="#,##0.00\ &quot;€&quot;"/>
      <alignment horizontal="center" vertical="center" textRotation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4" formatCode="#,##0.00\ &quot;€&quot;"/>
      <alignment horizontal="center" vertical="center" textRotation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right style="medium">
          <color rgb="FF000000"/>
        </right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alignment horizontal="center" vertical="center" textRotation="0" indent="0" justifyLastLine="0" shrinkToFit="0" readingOrder="0"/>
      <protection locked="0" hidden="0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Calibri"/>
        <family val="2"/>
        <scheme val="none"/>
      </font>
      <fill>
        <patternFill patternType="solid">
          <fgColor rgb="FFFFF2CC"/>
          <bgColor rgb="FF0070C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numFmt numFmtId="164" formatCode="#,##0.00\ &quot;€&quot;"/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numFmt numFmtId="164" formatCode="#,##0.00\ &quot;€&quot;"/>
      <fill>
        <patternFill patternType="solid">
          <fgColor rgb="FFFFF2CC"/>
          <bgColor rgb="FFFFF2CC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rgb="FF000000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theme="0" tint="-0.249977111117893"/>
        <name val="Calibri"/>
        <family val="2"/>
        <scheme val="none"/>
      </font>
      <numFmt numFmtId="2" formatCode="0.00"/>
      <fill>
        <patternFill patternType="solid">
          <fgColor rgb="FFFFFFFF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numFmt numFmtId="2" formatCode="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2" formatCode="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/>
        <top/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4" formatCode="0.00%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4" formatCode="#,##0.00\ &quot;€&quot;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4" formatCode="#,##0.00\ &quot;€&quot;"/>
      <alignment horizontal="center" vertical="center" textRotation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4" formatCode="#,##0.00\ &quot;€&quot;"/>
      <alignment horizontal="center" vertical="center" textRotation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right style="medium">
          <color rgb="FF000000"/>
        </right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alignment horizontal="center" vertical="center" textRotation="0" indent="0" justifyLastLine="0" shrinkToFit="0" readingOrder="0"/>
      <protection locked="0" hidden="0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Calibri"/>
        <family val="2"/>
        <scheme val="none"/>
      </font>
      <fill>
        <patternFill patternType="solid">
          <fgColor rgb="FFFFF2CC"/>
          <bgColor rgb="FF0070C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783CDEA-D619-4013-914E-44DBDE5FD79B}" name="Personal_mensual10" displayName="Personal_mensual10" ref="A3:L19" totalsRowShown="0" headerRowDxfId="63" dataDxfId="61" headerRowBorderDxfId="62" tableBorderDxfId="60">
  <autoFilter ref="A3:L19" xr:uid="{5209F1B4-09AF-4B82-A205-D5720F91C706}"/>
  <tableColumns count="12">
    <tableColumn id="1" xr3:uid="{67C72D6C-3BCE-43AB-B73C-46A20492428C}" name="Any (seleccionar de la llista desplegable a cada casella)" dataDxfId="59"/>
    <tableColumn id="2" xr3:uid="{6A346C94-FD79-4382-A184-9FC08F92572C}" name="Mes (seleccionar de la llista desplegable a cada casella)" dataDxfId="58"/>
    <tableColumn id="3" xr3:uid="{6E77B7C4-05C4-4B8D-8B73-D7D4E60D30B0}" name="Nom i cognoms persona treballadora" dataDxfId="57"/>
    <tableColumn id="4" xr3:uid="{BF698C91-8739-4000-A70A-8EE1F3BAE6C8}" name="Salari brut" dataDxfId="56"/>
    <tableColumn id="5" xr3:uid="{F1691C03-3A13-4339-BF49-6F5052203B9B}" name="Contingències comuns" dataDxfId="55"/>
    <tableColumn id="6" xr3:uid="{09A0DFEC-EE1A-4DCD-A6AF-D9A5EF993DF0}" name="Bonificacions" dataDxfId="54"/>
    <tableColumn id="7" xr3:uid="{B4D1B365-C3A5-4C12-85B4-C306C0A6FF24}" name="% Quota patronal" dataDxfId="53"/>
    <tableColumn id="8" xr3:uid="{D438AA53-E4BE-49F6-8E49-6989CD96B7D4}" name="Hores laborables mensuals treballades" dataDxfId="52"/>
    <tableColumn id="9" xr3:uid="{A7FA4644-6D29-4D1C-9C2A-9AD946DCA945}" name="Hores imputades a l'acció" dataDxfId="51"/>
    <tableColumn id="10" xr3:uid="{15900E5B-F7F9-441B-AB84-EBB2029FFEEB}" name="Cost / hora anual" dataDxfId="50" dataCellStyle="Normal">
      <calculatedColumnFormula>(((E4*G4)-F4)+D4)/H4</calculatedColumnFormula>
    </tableColumn>
    <tableColumn id="11" xr3:uid="{3F481487-FDAA-4947-92E8-8CD2A195B558}" name="Import total justificat_x000a_ (columna I del compte justificatiu)" dataDxfId="49">
      <calculatedColumnFormula>H4*$J$20</calculatedColumnFormula>
    </tableColumn>
    <tableColumn id="12" xr3:uid="{5E0E2C11-018C-4D77-92BE-B682FAA4DF6F}" name="Import imputat a l'acció _x000a_(columna K del compte justificatiu)" dataDxfId="48">
      <calculatedColumnFormula>Personal_mensual10[[#This Row],[Hores imputades a l''acció]]*$J$20</calculatedColumnFormula>
    </tableColumn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Salari mensual" altTextSummary="Càlcul de personal del salari mensual per a la justificació de despeses de personal a ajuts i subvencions d'ACCIÓ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70C8351-3800-4CDA-82C7-02DAABB3DB2C}" name="Personal_mensual103" displayName="Personal_mensual103" ref="A3:L19" totalsRowShown="0" headerRowDxfId="47" dataDxfId="45" headerRowBorderDxfId="46" tableBorderDxfId="44">
  <autoFilter ref="A3:L19" xr:uid="{5209F1B4-09AF-4B82-A205-D5720F91C706}"/>
  <tableColumns count="12">
    <tableColumn id="1" xr3:uid="{08EF8474-7CFC-4B62-8CC9-7BD95DE86346}" name="Any (seleccionar de la llista desplegable a cada casella)" dataDxfId="43"/>
    <tableColumn id="2" xr3:uid="{33E3EA82-476F-4C75-BB35-55F49B065C0C}" name="Mes (seleccionar de la llista desplegable a cada casella)" dataDxfId="42"/>
    <tableColumn id="3" xr3:uid="{4D15736E-2A9C-4FD2-9944-7465D75F9E07}" name="Nom i cognoms persona treballadora" dataDxfId="41"/>
    <tableColumn id="4" xr3:uid="{4D980403-CD85-4470-B2CF-3FD1FEC52211}" name="Salari brut" dataDxfId="40"/>
    <tableColumn id="5" xr3:uid="{0064B0D1-0BED-4585-B9DB-7AB943C7E5C6}" name="Contingències comuns" dataDxfId="39"/>
    <tableColumn id="6" xr3:uid="{59EE2A68-B0C3-4B2F-8DC4-004FE4C03F0A}" name="Bonificacions" dataDxfId="38"/>
    <tableColumn id="7" xr3:uid="{702D16A8-C7A3-4A02-9758-3AE7D2F33545}" name="% Quota patronal" dataDxfId="37"/>
    <tableColumn id="8" xr3:uid="{47F7E83B-9AEB-4FC4-A038-57CABFAD6A58}" name="Hores laborables mensuals treballades" dataDxfId="36"/>
    <tableColumn id="9" xr3:uid="{DE270554-647E-4766-AB7F-D3B770838B23}" name="Hores imputades a l'acció" dataDxfId="35"/>
    <tableColumn id="10" xr3:uid="{ED1112A5-2AF1-4426-948B-361937871CE2}" name="Cost / hora anual" dataDxfId="34" dataCellStyle="Normal">
      <calculatedColumnFormula>(((E4*G4)-F4)+D4)/H4</calculatedColumnFormula>
    </tableColumn>
    <tableColumn id="11" xr3:uid="{10B38AD2-5913-43E9-B441-62F8EFA5E516}" name="Import total justificat_x000a_ (columna I del compte justificatiu)" dataDxfId="33">
      <calculatedColumnFormula>H4*$J$20</calculatedColumnFormula>
    </tableColumn>
    <tableColumn id="12" xr3:uid="{F8EE54A9-8DB4-4F5A-9984-BF6AD518BBB1}" name="Import imputat a l'acció _x000a_(columna K del compte justificatiu)" dataDxfId="32">
      <calculatedColumnFormula>Personal_mensual103[[#This Row],[Hores imputades a l''acció]]*$J$20</calculatedColumnFormula>
    </tableColumn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Salari mensual" altTextSummary="Càlcul de personal del salari mensual per a la justificació de despeses de personal a ajuts i subvencions d'ACCIÓ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76FFA66-A041-4E1C-9083-CDE7D638F20C}" name="Personal_mensual104" displayName="Personal_mensual104" ref="A3:L19" totalsRowShown="0" headerRowDxfId="31" dataDxfId="29" headerRowBorderDxfId="30" tableBorderDxfId="28">
  <autoFilter ref="A3:L19" xr:uid="{5209F1B4-09AF-4B82-A205-D5720F91C706}"/>
  <tableColumns count="12">
    <tableColumn id="1" xr3:uid="{EEAB3F6A-4C52-49F6-9C8C-9EEFF613C3F8}" name="Any (seleccionar de la llista desplegable a cada casella)" dataDxfId="27"/>
    <tableColumn id="2" xr3:uid="{AB05033E-DE24-4530-A7CB-04DD7A6866AB}" name="Mes (seleccionar de la llista desplegable a cada casella)" dataDxfId="26"/>
    <tableColumn id="3" xr3:uid="{A2ED4BE3-AA61-457F-B596-3DC9666A3360}" name="Nom i cognoms persona treballadora" dataDxfId="25"/>
    <tableColumn id="4" xr3:uid="{7BF679BB-4232-4BF5-BF0F-864FBF395213}" name="Salari brut" dataDxfId="24"/>
    <tableColumn id="5" xr3:uid="{5D5E8846-A511-44FE-971B-19530D7B5658}" name="Contingències comuns" dataDxfId="23"/>
    <tableColumn id="6" xr3:uid="{1B980B96-29F5-4304-84E2-00DDB1DE0ACA}" name="Bonificacions" dataDxfId="22"/>
    <tableColumn id="7" xr3:uid="{F019B410-9790-4609-88E1-965E652DF0D7}" name="% Quota patronal" dataDxfId="21"/>
    <tableColumn id="8" xr3:uid="{A66F2C62-1B29-4EA5-A5AE-22658F650D03}" name="Hores laborables mensuals treballades" dataDxfId="20"/>
    <tableColumn id="9" xr3:uid="{9C4307D0-4A6F-4109-B573-1CDA6D48624E}" name="Hores imputades a l'acció" dataDxfId="19"/>
    <tableColumn id="10" xr3:uid="{2460AEA3-7E03-4BC4-9AA7-8493F873C470}" name="Cost / hora anual" dataDxfId="18" dataCellStyle="Normal">
      <calculatedColumnFormula>(((E4*G4)-F4)+D4)/H4</calculatedColumnFormula>
    </tableColumn>
    <tableColumn id="11" xr3:uid="{5D147AA2-C86E-47AF-9423-7D6D23F7E986}" name="Import total justificat_x000a_ (columna I del compte justificatiu)" dataDxfId="17">
      <calculatedColumnFormula>H4*$J$20</calculatedColumnFormula>
    </tableColumn>
    <tableColumn id="12" xr3:uid="{AE0DDC41-C70A-4C89-AFC5-F505587EA803}" name="Import imputat a l'acció _x000a_(columna K del compte justificatiu)" dataDxfId="16">
      <calculatedColumnFormula>Personal_mensual104[[#This Row],[Hores imputades a l''acció]]*$J$20</calculatedColumnFormula>
    </tableColumn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Salari mensual" altTextSummary="Càlcul de personal del salari mensual per a la justificació de despeses de personal a ajuts i subvencions d'ACCIÓ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F7649A1-1D90-4B5B-96C5-338C9D5EF14C}" name="Personal_mensual1045" displayName="Personal_mensual1045" ref="A3:L19" totalsRowShown="0" headerRowDxfId="15" dataDxfId="13" headerRowBorderDxfId="14" tableBorderDxfId="12">
  <autoFilter ref="A3:L19" xr:uid="{5209F1B4-09AF-4B82-A205-D5720F91C706}"/>
  <tableColumns count="12">
    <tableColumn id="1" xr3:uid="{819F64A0-E6DD-4BB7-BFEC-6FC8E5B75F6A}" name="Any (seleccionar de la llista desplegable a cada casella)" dataDxfId="11"/>
    <tableColumn id="2" xr3:uid="{A98F4E9C-B0C5-4F8D-912B-5DAAC6CD8543}" name="Mes (seleccionar de la llista desplegable a cada casella)" dataDxfId="10"/>
    <tableColumn id="3" xr3:uid="{71B34D04-1527-4C05-BC16-83663C104F0B}" name="Nom i cognoms persona treballadora" dataDxfId="9"/>
    <tableColumn id="4" xr3:uid="{9D3A453F-7550-473B-AE53-4CC493A42164}" name="Salari brut" dataDxfId="8"/>
    <tableColumn id="5" xr3:uid="{3CEFE04F-06F8-4E3E-A075-5B34B8BB36C0}" name="Contingències comuns" dataDxfId="7"/>
    <tableColumn id="6" xr3:uid="{ABD13376-4B7F-4293-84E4-88BF5BD3A113}" name="Bonificacions" dataDxfId="6"/>
    <tableColumn id="7" xr3:uid="{648F1D4B-5B3C-417C-B8BD-0705085D3B45}" name="% Quota patronal" dataDxfId="5"/>
    <tableColumn id="8" xr3:uid="{66DDE340-B0B8-4EBD-B792-B636819EEE2A}" name="Hores laborables mensuals treballades" dataDxfId="4"/>
    <tableColumn id="9" xr3:uid="{C9FFBAEC-E20B-429B-B0DA-7EEC7EA309EF}" name="Hores imputades a l'acció" dataDxfId="3"/>
    <tableColumn id="10" xr3:uid="{852A0D88-4985-45E0-AB5B-41736E71D88A}" name="Cost / hora anual" dataDxfId="2" dataCellStyle="Normal">
      <calculatedColumnFormula>(((E4*G4)-F4)+D4)/H4</calculatedColumnFormula>
    </tableColumn>
    <tableColumn id="11" xr3:uid="{B209C261-C467-4553-BD68-62B01B9BEF3F}" name="Import total justificat_x000a_ (columna I del compte justificatiu)" dataDxfId="1">
      <calculatedColumnFormula>H4*$J$20</calculatedColumnFormula>
    </tableColumn>
    <tableColumn id="12" xr3:uid="{77F73D22-9F8F-49D9-BA8E-9A110B7657D7}" name="Import imputat a l'acció _x000a_(columna K del compte justificatiu)" dataDxfId="0">
      <calculatedColumnFormula>Personal_mensual1045[[#This Row],[Hores imputades a l''acció]]*$J$20</calculatedColumnFormula>
    </tableColumn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Salari mensual" altTextSummary="Càlcul de personal del salari mensual per a la justificació de despeses de personal a ajuts i subvencions d'ACCIÓ"/>
    </ext>
  </extLst>
</table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F9E8C-7A19-42AE-B763-B947195FEE6B}">
  <sheetPr>
    <pageSetUpPr fitToPage="1"/>
  </sheetPr>
  <dimension ref="A1:T28"/>
  <sheetViews>
    <sheetView tabSelected="1" zoomScale="90" zoomScaleNormal="90" workbookViewId="0">
      <selection activeCell="C14" sqref="C14"/>
    </sheetView>
  </sheetViews>
  <sheetFormatPr defaultRowHeight="15" x14ac:dyDescent="0.25"/>
  <cols>
    <col min="1" max="1" width="11.28515625" style="10" customWidth="1"/>
    <col min="2" max="2" width="13.5703125" style="10" customWidth="1"/>
    <col min="3" max="3" width="27.7109375" style="10" customWidth="1"/>
    <col min="4" max="4" width="15.140625" style="10" customWidth="1"/>
    <col min="5" max="5" width="13.85546875" style="10" customWidth="1"/>
    <col min="6" max="6" width="13.28515625" style="10" customWidth="1"/>
    <col min="7" max="7" width="10.7109375" style="10" customWidth="1"/>
    <col min="8" max="8" width="12.85546875" style="10" customWidth="1"/>
    <col min="9" max="9" width="11.85546875" style="10" customWidth="1"/>
    <col min="10" max="10" width="10.28515625" style="10" customWidth="1"/>
    <col min="11" max="11" width="16.42578125" style="10" customWidth="1"/>
    <col min="12" max="12" width="16.28515625" style="10" customWidth="1"/>
    <col min="13" max="17" width="9.140625" style="10"/>
    <col min="18" max="18" width="9.140625" style="10" hidden="1" customWidth="1"/>
    <col min="19" max="19" width="0" style="10" hidden="1" customWidth="1"/>
    <col min="20" max="20" width="9.140625" style="10" hidden="1" customWidth="1"/>
    <col min="21" max="16384" width="9.140625" style="10"/>
  </cols>
  <sheetData>
    <row r="1" spans="1:20" ht="18" x14ac:dyDescent="0.3">
      <c r="A1" s="82" t="s">
        <v>0</v>
      </c>
      <c r="B1" s="62"/>
      <c r="C1" s="62"/>
      <c r="D1" s="62"/>
      <c r="E1" s="62"/>
      <c r="F1" s="63"/>
      <c r="G1" s="63"/>
      <c r="H1" s="62"/>
      <c r="I1" s="62"/>
      <c r="J1" s="62"/>
      <c r="K1" s="62"/>
      <c r="L1" s="62"/>
    </row>
    <row r="2" spans="1:20" ht="18.75" thickBot="1" x14ac:dyDescent="0.35">
      <c r="A2" s="83" t="s">
        <v>1</v>
      </c>
      <c r="B2" s="62"/>
      <c r="C2" s="62"/>
      <c r="D2" s="62"/>
      <c r="E2" s="62"/>
      <c r="F2" s="63"/>
      <c r="G2" s="63"/>
      <c r="H2" s="62"/>
      <c r="I2" s="62"/>
      <c r="J2" s="62"/>
      <c r="K2" s="62"/>
      <c r="L2" s="62"/>
    </row>
    <row r="3" spans="1:20" ht="77.25" thickBot="1" x14ac:dyDescent="0.3">
      <c r="A3" s="1" t="s">
        <v>2</v>
      </c>
      <c r="B3" s="54" t="s">
        <v>3</v>
      </c>
      <c r="C3" s="54" t="s">
        <v>4</v>
      </c>
      <c r="D3" s="55" t="s">
        <v>5</v>
      </c>
      <c r="E3" s="54" t="s">
        <v>6</v>
      </c>
      <c r="F3" s="55" t="s">
        <v>7</v>
      </c>
      <c r="G3" s="54" t="s">
        <v>8</v>
      </c>
      <c r="H3" s="54" t="s">
        <v>31</v>
      </c>
      <c r="I3" s="54" t="s">
        <v>9</v>
      </c>
      <c r="J3" s="54" t="s">
        <v>10</v>
      </c>
      <c r="K3" s="7" t="s">
        <v>32</v>
      </c>
      <c r="L3" s="6" t="s">
        <v>33</v>
      </c>
    </row>
    <row r="4" spans="1:20" x14ac:dyDescent="0.25">
      <c r="A4" s="11"/>
      <c r="B4" s="12"/>
      <c r="C4" s="13"/>
      <c r="D4" s="14"/>
      <c r="E4" s="14"/>
      <c r="F4" s="14"/>
      <c r="G4" s="15"/>
      <c r="H4" s="16"/>
      <c r="I4" s="17"/>
      <c r="J4" s="74" t="e">
        <f t="shared" ref="J4:J19" si="0">(((E4*G4)-F4)+D4)/H4</f>
        <v>#DIV/0!</v>
      </c>
      <c r="K4" s="3" t="e">
        <f>H4*$J$20</f>
        <v>#DIV/0!</v>
      </c>
      <c r="L4" s="75" t="e">
        <f>Personal_mensual10[[#This Row],[Hores imputades a l''acció]]*$J$20</f>
        <v>#DIV/0!</v>
      </c>
      <c r="R4" s="10">
        <v>2019</v>
      </c>
      <c r="T4" s="10" t="s">
        <v>12</v>
      </c>
    </row>
    <row r="5" spans="1:20" x14ac:dyDescent="0.25">
      <c r="A5" s="11"/>
      <c r="B5" s="12"/>
      <c r="C5" s="18"/>
      <c r="D5" s="14"/>
      <c r="E5" s="14"/>
      <c r="F5" s="14"/>
      <c r="G5" s="15"/>
      <c r="H5" s="16"/>
      <c r="I5" s="17"/>
      <c r="J5" s="74" t="e">
        <f t="shared" si="0"/>
        <v>#DIV/0!</v>
      </c>
      <c r="K5" s="3" t="e">
        <f t="shared" ref="K5:K19" si="1">H5*$J$20</f>
        <v>#DIV/0!</v>
      </c>
      <c r="L5" s="75" t="e">
        <f>Personal_mensual10[[#This Row],[Hores imputades a l''acció]]*$J$20</f>
        <v>#DIV/0!</v>
      </c>
      <c r="R5" s="10">
        <v>2020</v>
      </c>
      <c r="T5" s="10" t="s">
        <v>13</v>
      </c>
    </row>
    <row r="6" spans="1:20" x14ac:dyDescent="0.25">
      <c r="A6" s="11"/>
      <c r="B6" s="12"/>
      <c r="C6" s="19"/>
      <c r="D6" s="14"/>
      <c r="E6" s="14"/>
      <c r="F6" s="14"/>
      <c r="G6" s="15"/>
      <c r="H6" s="16"/>
      <c r="I6" s="17"/>
      <c r="J6" s="74" t="e">
        <f t="shared" si="0"/>
        <v>#DIV/0!</v>
      </c>
      <c r="K6" s="3" t="e">
        <f t="shared" si="1"/>
        <v>#DIV/0!</v>
      </c>
      <c r="L6" s="75" t="e">
        <f>Personal_mensual10[[#This Row],[Hores imputades a l''acció]]*$J$20</f>
        <v>#DIV/0!</v>
      </c>
      <c r="R6" s="10">
        <v>2021</v>
      </c>
      <c r="T6" s="10" t="s">
        <v>14</v>
      </c>
    </row>
    <row r="7" spans="1:20" x14ac:dyDescent="0.25">
      <c r="A7" s="11"/>
      <c r="B7" s="12"/>
      <c r="C7" s="20"/>
      <c r="D7" s="14"/>
      <c r="E7" s="14"/>
      <c r="F7" s="14"/>
      <c r="G7" s="15"/>
      <c r="H7" s="16"/>
      <c r="I7" s="17"/>
      <c r="J7" s="74" t="e">
        <f t="shared" si="0"/>
        <v>#DIV/0!</v>
      </c>
      <c r="K7" s="3" t="e">
        <f t="shared" si="1"/>
        <v>#DIV/0!</v>
      </c>
      <c r="L7" s="75" t="e">
        <f>Personal_mensual10[[#This Row],[Hores imputades a l''acció]]*$J$20</f>
        <v>#DIV/0!</v>
      </c>
      <c r="R7" s="10">
        <v>2022</v>
      </c>
      <c r="T7" s="10" t="s">
        <v>35</v>
      </c>
    </row>
    <row r="8" spans="1:20" x14ac:dyDescent="0.25">
      <c r="A8" s="11"/>
      <c r="B8" s="12"/>
      <c r="C8" s="20"/>
      <c r="D8" s="14"/>
      <c r="E8" s="14"/>
      <c r="F8" s="14"/>
      <c r="G8" s="15"/>
      <c r="H8" s="16"/>
      <c r="I8" s="17"/>
      <c r="J8" s="74" t="e">
        <f t="shared" si="0"/>
        <v>#DIV/0!</v>
      </c>
      <c r="K8" s="3" t="e">
        <f t="shared" si="1"/>
        <v>#DIV/0!</v>
      </c>
      <c r="L8" s="75" t="e">
        <f>Personal_mensual10[[#This Row],[Hores imputades a l''acció]]*$J$20</f>
        <v>#DIV/0!</v>
      </c>
      <c r="R8" s="10">
        <v>2023</v>
      </c>
      <c r="T8" s="10" t="s">
        <v>15</v>
      </c>
    </row>
    <row r="9" spans="1:20" x14ac:dyDescent="0.25">
      <c r="A9" s="11"/>
      <c r="B9" s="12"/>
      <c r="C9" s="20"/>
      <c r="D9" s="14"/>
      <c r="E9" s="14"/>
      <c r="F9" s="14"/>
      <c r="G9" s="15"/>
      <c r="H9" s="16"/>
      <c r="I9" s="17"/>
      <c r="J9" s="74" t="e">
        <f t="shared" si="0"/>
        <v>#DIV/0!</v>
      </c>
      <c r="K9" s="76" t="e">
        <f t="shared" si="1"/>
        <v>#DIV/0!</v>
      </c>
      <c r="L9" s="75" t="e">
        <f>Personal_mensual10[[#This Row],[Hores imputades a l''acció]]*$J$20</f>
        <v>#DIV/0!</v>
      </c>
      <c r="R9" s="10">
        <v>2024</v>
      </c>
      <c r="T9" s="10" t="s">
        <v>16</v>
      </c>
    </row>
    <row r="10" spans="1:20" x14ac:dyDescent="0.25">
      <c r="A10" s="11"/>
      <c r="B10" s="12"/>
      <c r="C10" s="20"/>
      <c r="D10" s="14"/>
      <c r="E10" s="14"/>
      <c r="F10" s="14"/>
      <c r="G10" s="15"/>
      <c r="H10" s="16"/>
      <c r="I10" s="17"/>
      <c r="J10" s="74" t="e">
        <f t="shared" si="0"/>
        <v>#DIV/0!</v>
      </c>
      <c r="K10" s="76" t="e">
        <f t="shared" si="1"/>
        <v>#DIV/0!</v>
      </c>
      <c r="L10" s="75" t="e">
        <f>Personal_mensual10[[#This Row],[Hores imputades a l''acció]]*$J$20</f>
        <v>#DIV/0!</v>
      </c>
      <c r="R10" s="10">
        <v>2025</v>
      </c>
      <c r="T10" s="10" t="s">
        <v>17</v>
      </c>
    </row>
    <row r="11" spans="1:20" x14ac:dyDescent="0.25">
      <c r="A11" s="11"/>
      <c r="B11" s="12"/>
      <c r="C11" s="21"/>
      <c r="D11" s="14"/>
      <c r="E11" s="14"/>
      <c r="F11" s="14"/>
      <c r="G11" s="15"/>
      <c r="H11" s="16"/>
      <c r="I11" s="17"/>
      <c r="J11" s="74" t="e">
        <f t="shared" si="0"/>
        <v>#DIV/0!</v>
      </c>
      <c r="K11" s="76" t="e">
        <f t="shared" si="1"/>
        <v>#DIV/0!</v>
      </c>
      <c r="L11" s="75" t="e">
        <f>Personal_mensual10[[#This Row],[Hores imputades a l''acció]]*$J$20</f>
        <v>#DIV/0!</v>
      </c>
      <c r="R11" s="10">
        <v>2026</v>
      </c>
      <c r="T11" s="10" t="s">
        <v>34</v>
      </c>
    </row>
    <row r="12" spans="1:20" x14ac:dyDescent="0.25">
      <c r="A12" s="11"/>
      <c r="B12" s="12"/>
      <c r="C12" s="20"/>
      <c r="D12" s="14"/>
      <c r="E12" s="14"/>
      <c r="F12" s="14"/>
      <c r="G12" s="15"/>
      <c r="H12" s="16"/>
      <c r="I12" s="17"/>
      <c r="J12" s="74" t="e">
        <f t="shared" si="0"/>
        <v>#DIV/0!</v>
      </c>
      <c r="K12" s="76" t="e">
        <f t="shared" si="1"/>
        <v>#DIV/0!</v>
      </c>
      <c r="L12" s="75" t="e">
        <f>Personal_mensual10[[#This Row],[Hores imputades a l''acció]]*$J$20</f>
        <v>#DIV/0!</v>
      </c>
      <c r="R12" s="10">
        <v>2027</v>
      </c>
      <c r="T12" s="10" t="s">
        <v>18</v>
      </c>
    </row>
    <row r="13" spans="1:20" x14ac:dyDescent="0.25">
      <c r="A13" s="11"/>
      <c r="B13" s="12"/>
      <c r="C13" s="20"/>
      <c r="D13" s="14"/>
      <c r="E13" s="14"/>
      <c r="F13" s="14"/>
      <c r="G13" s="15"/>
      <c r="H13" s="16"/>
      <c r="I13" s="17"/>
      <c r="J13" s="74" t="e">
        <f t="shared" si="0"/>
        <v>#DIV/0!</v>
      </c>
      <c r="K13" s="76" t="e">
        <f t="shared" si="1"/>
        <v>#DIV/0!</v>
      </c>
      <c r="L13" s="75" t="e">
        <f>Personal_mensual10[[#This Row],[Hores imputades a l''acció]]*$J$20</f>
        <v>#DIV/0!</v>
      </c>
      <c r="R13" s="10">
        <v>2028</v>
      </c>
      <c r="T13" s="10" t="s">
        <v>19</v>
      </c>
    </row>
    <row r="14" spans="1:20" x14ac:dyDescent="0.25">
      <c r="A14" s="11"/>
      <c r="B14" s="12"/>
      <c r="C14" s="20"/>
      <c r="D14" s="14"/>
      <c r="E14" s="14"/>
      <c r="F14" s="14"/>
      <c r="G14" s="15"/>
      <c r="H14" s="16"/>
      <c r="I14" s="17"/>
      <c r="J14" s="74" t="e">
        <f t="shared" si="0"/>
        <v>#DIV/0!</v>
      </c>
      <c r="K14" s="76" t="e">
        <f t="shared" si="1"/>
        <v>#DIV/0!</v>
      </c>
      <c r="L14" s="75" t="e">
        <f>Personal_mensual10[[#This Row],[Hores imputades a l''acció]]*$J$20</f>
        <v>#DIV/0!</v>
      </c>
      <c r="R14" s="10">
        <v>2029</v>
      </c>
      <c r="T14" s="10" t="s">
        <v>20</v>
      </c>
    </row>
    <row r="15" spans="1:20" x14ac:dyDescent="0.25">
      <c r="A15" s="11"/>
      <c r="B15" s="12"/>
      <c r="C15" s="20"/>
      <c r="D15" s="14"/>
      <c r="E15" s="14"/>
      <c r="F15" s="14"/>
      <c r="G15" s="15"/>
      <c r="H15" s="16"/>
      <c r="I15" s="17"/>
      <c r="J15" s="74" t="e">
        <f t="shared" si="0"/>
        <v>#DIV/0!</v>
      </c>
      <c r="K15" s="76" t="e">
        <f t="shared" si="1"/>
        <v>#DIV/0!</v>
      </c>
      <c r="L15" s="75" t="e">
        <f>Personal_mensual10[[#This Row],[Hores imputades a l''acció]]*$J$20</f>
        <v>#DIV/0!</v>
      </c>
      <c r="R15" s="10">
        <v>2030</v>
      </c>
      <c r="T15" s="10" t="s">
        <v>36</v>
      </c>
    </row>
    <row r="16" spans="1:20" x14ac:dyDescent="0.25">
      <c r="A16" s="11"/>
      <c r="B16" s="12"/>
      <c r="C16" s="20"/>
      <c r="D16" s="22"/>
      <c r="E16" s="23"/>
      <c r="F16" s="24"/>
      <c r="G16" s="25"/>
      <c r="H16" s="26"/>
      <c r="I16" s="27"/>
      <c r="J16" s="8" t="e">
        <f t="shared" si="0"/>
        <v>#DIV/0!</v>
      </c>
      <c r="K16" s="76" t="e">
        <f t="shared" si="1"/>
        <v>#DIV/0!</v>
      </c>
      <c r="L16" s="75" t="e">
        <f>Personal_mensual10[[#This Row],[Hores imputades a l''acció]]*$J$20</f>
        <v>#DIV/0!</v>
      </c>
      <c r="R16" s="10">
        <v>2031</v>
      </c>
      <c r="T16" s="10" t="s">
        <v>21</v>
      </c>
    </row>
    <row r="17" spans="1:20" x14ac:dyDescent="0.25">
      <c r="A17" s="11"/>
      <c r="B17" s="12"/>
      <c r="C17" s="20"/>
      <c r="D17" s="22"/>
      <c r="E17" s="23"/>
      <c r="F17" s="24"/>
      <c r="G17" s="25"/>
      <c r="H17" s="26"/>
      <c r="I17" s="27"/>
      <c r="J17" s="8" t="e">
        <f t="shared" si="0"/>
        <v>#DIV/0!</v>
      </c>
      <c r="K17" s="76" t="e">
        <f t="shared" si="1"/>
        <v>#DIV/0!</v>
      </c>
      <c r="L17" s="75" t="e">
        <f>Personal_mensual10[[#This Row],[Hores imputades a l''acció]]*$J$20</f>
        <v>#DIV/0!</v>
      </c>
      <c r="R17" s="10">
        <v>2032</v>
      </c>
      <c r="T17" s="10" t="s">
        <v>22</v>
      </c>
    </row>
    <row r="18" spans="1:20" x14ac:dyDescent="0.25">
      <c r="A18" s="11"/>
      <c r="B18" s="12"/>
      <c r="C18" s="19"/>
      <c r="D18" s="23"/>
      <c r="E18" s="23"/>
      <c r="F18" s="28"/>
      <c r="G18" s="29"/>
      <c r="H18" s="30"/>
      <c r="I18" s="27"/>
      <c r="J18" s="8" t="e">
        <f t="shared" si="0"/>
        <v>#DIV/0!</v>
      </c>
      <c r="K18" s="76" t="e">
        <f t="shared" si="1"/>
        <v>#DIV/0!</v>
      </c>
      <c r="L18" s="75" t="e">
        <f>Personal_mensual10[[#This Row],[Hores imputades a l''acció]]*$J$20</f>
        <v>#DIV/0!</v>
      </c>
      <c r="R18" s="10">
        <v>2033</v>
      </c>
      <c r="T18" s="10" t="s">
        <v>23</v>
      </c>
    </row>
    <row r="19" spans="1:20" ht="15.75" thickBot="1" x14ac:dyDescent="0.3">
      <c r="A19" s="11"/>
      <c r="B19" s="12"/>
      <c r="C19" s="31"/>
      <c r="D19" s="32"/>
      <c r="E19" s="33"/>
      <c r="F19" s="34"/>
      <c r="G19" s="35"/>
      <c r="H19" s="36"/>
      <c r="I19" s="37"/>
      <c r="J19" s="9" t="e">
        <f t="shared" si="0"/>
        <v>#DIV/0!</v>
      </c>
      <c r="K19" s="77" t="e">
        <f t="shared" si="1"/>
        <v>#DIV/0!</v>
      </c>
      <c r="L19" s="78" t="e">
        <f>Personal_mensual10[[#This Row],[Hores imputades a l''acció]]*$J$20</f>
        <v>#DIV/0!</v>
      </c>
      <c r="R19" s="10">
        <v>2034</v>
      </c>
      <c r="T19" s="10" t="s">
        <v>37</v>
      </c>
    </row>
    <row r="20" spans="1:20" ht="15.75" thickBot="1" x14ac:dyDescent="0.3">
      <c r="A20" s="60" t="s">
        <v>11</v>
      </c>
      <c r="B20" s="7"/>
      <c r="C20" s="64"/>
      <c r="D20" s="5">
        <f>SUM(Personal_mensual10[Salari brut])</f>
        <v>0</v>
      </c>
      <c r="E20" s="5">
        <f>SUM(Personal_mensual10[Contingències comuns])</f>
        <v>0</v>
      </c>
      <c r="F20" s="5">
        <f>SUM(Personal_mensual10[Bonificacions])</f>
        <v>0</v>
      </c>
      <c r="G20" s="65" t="e">
        <f>AVERAGE(G4:G19)</f>
        <v>#DIV/0!</v>
      </c>
      <c r="H20" s="66">
        <f>SUM(Personal_mensual10[Hores laborables mensuals treballades])</f>
        <v>0</v>
      </c>
      <c r="I20" s="67">
        <f>SUM(Personal_mensual10[Hores imputades a l''acció])</f>
        <v>0</v>
      </c>
      <c r="J20" s="5" t="e">
        <f>(((E20*G20)-F20)+D20)/H20</f>
        <v>#DIV/0!</v>
      </c>
      <c r="K20" s="5" t="e">
        <f>SUM(Personal_mensual10[Import total justificat
 (columna I del compte justificatiu)])</f>
        <v>#DIV/0!</v>
      </c>
      <c r="L20" s="68" t="e">
        <f>SUM(Personal_mensual10[Import imputat a l''acció 
(columna K del compte justificatiu)])</f>
        <v>#DIV/0!</v>
      </c>
    </row>
    <row r="21" spans="1:20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2" spans="1:20" ht="18.75" thickBot="1" x14ac:dyDescent="0.35">
      <c r="A22" s="83" t="s">
        <v>25</v>
      </c>
      <c r="B22" s="57"/>
      <c r="C22" s="57"/>
      <c r="D22" s="57"/>
      <c r="E22" s="57"/>
      <c r="F22" s="58"/>
      <c r="G22" s="58"/>
      <c r="H22" s="57"/>
      <c r="I22" s="57"/>
      <c r="J22" s="57"/>
      <c r="K22" s="57"/>
      <c r="L22" s="59"/>
      <c r="T22" s="10" t="s">
        <v>24</v>
      </c>
    </row>
    <row r="23" spans="1:20" ht="77.25" thickBot="1" x14ac:dyDescent="0.3">
      <c r="A23" s="60" t="s">
        <v>26</v>
      </c>
      <c r="B23" s="7" t="s">
        <v>27</v>
      </c>
      <c r="C23" s="7" t="s">
        <v>4</v>
      </c>
      <c r="D23" s="7" t="s">
        <v>5</v>
      </c>
      <c r="E23" s="2" t="s">
        <v>6</v>
      </c>
      <c r="F23" s="2" t="s">
        <v>7</v>
      </c>
      <c r="G23" s="2" t="s">
        <v>8</v>
      </c>
      <c r="H23" s="7" t="s">
        <v>28</v>
      </c>
      <c r="I23" s="7" t="s">
        <v>9</v>
      </c>
      <c r="J23" s="7" t="s">
        <v>10</v>
      </c>
      <c r="K23" s="7" t="s">
        <v>32</v>
      </c>
      <c r="L23" s="61" t="s">
        <v>33</v>
      </c>
    </row>
    <row r="24" spans="1:20" x14ac:dyDescent="0.25">
      <c r="A24" s="38"/>
      <c r="B24" s="39"/>
      <c r="C24" s="40"/>
      <c r="D24" s="41"/>
      <c r="E24" s="41"/>
      <c r="F24" s="42"/>
      <c r="G24" s="43"/>
      <c r="H24" s="44">
        <f>$H$20</f>
        <v>0</v>
      </c>
      <c r="I24" s="45">
        <f>$I$20</f>
        <v>0</v>
      </c>
      <c r="J24" s="79" t="e">
        <f>(((E24*G24)-F24)+D24)/H24</f>
        <v>#DIV/0!</v>
      </c>
      <c r="K24" s="4" t="e">
        <f>H24*$J$24</f>
        <v>#DIV/0!</v>
      </c>
      <c r="L24" s="80" t="e">
        <f>I24*J24</f>
        <v>#DIV/0!</v>
      </c>
    </row>
    <row r="25" spans="1:20" x14ac:dyDescent="0.25">
      <c r="A25" s="38"/>
      <c r="B25" s="39"/>
      <c r="C25" s="40"/>
      <c r="D25" s="41"/>
      <c r="E25" s="46"/>
      <c r="F25" s="42"/>
      <c r="G25" s="47"/>
      <c r="H25" s="44">
        <f t="shared" ref="H25:H26" si="2">$H$20</f>
        <v>0</v>
      </c>
      <c r="I25" s="45">
        <f t="shared" ref="I25:I26" si="3">$I$20</f>
        <v>0</v>
      </c>
      <c r="J25" s="79" t="e">
        <f t="shared" ref="J25:J26" si="4">(((E25*G25)-F25)+D25)/H25</f>
        <v>#DIV/0!</v>
      </c>
      <c r="K25" s="4" t="e">
        <f>H25*$J$25</f>
        <v>#DIV/0!</v>
      </c>
      <c r="L25" s="80" t="e">
        <f t="shared" ref="L25:L26" si="5">I25*J25</f>
        <v>#DIV/0!</v>
      </c>
    </row>
    <row r="26" spans="1:20" ht="15.75" thickBot="1" x14ac:dyDescent="0.3">
      <c r="A26" s="38"/>
      <c r="B26" s="39"/>
      <c r="C26" s="48"/>
      <c r="D26" s="49"/>
      <c r="E26" s="49"/>
      <c r="F26" s="50"/>
      <c r="G26" s="51"/>
      <c r="H26" s="52">
        <f t="shared" si="2"/>
        <v>0</v>
      </c>
      <c r="I26" s="53">
        <f t="shared" si="3"/>
        <v>0</v>
      </c>
      <c r="J26" s="81" t="e">
        <f t="shared" si="4"/>
        <v>#DIV/0!</v>
      </c>
      <c r="K26" s="4" t="e">
        <f>H26*$J$26</f>
        <v>#DIV/0!</v>
      </c>
      <c r="L26" s="80" t="e">
        <f t="shared" si="5"/>
        <v>#DIV/0!</v>
      </c>
    </row>
    <row r="27" spans="1:20" ht="18" customHeight="1" thickBot="1" x14ac:dyDescent="0.3">
      <c r="A27" s="69" t="s">
        <v>29</v>
      </c>
      <c r="B27" s="70"/>
      <c r="C27" s="71"/>
      <c r="D27" s="5">
        <f>SUM(D24:D26)</f>
        <v>0</v>
      </c>
      <c r="E27" s="5">
        <f>SUM(E24:E26)</f>
        <v>0</v>
      </c>
      <c r="F27" s="5">
        <f>SUM(F24:F26)</f>
        <v>0</v>
      </c>
      <c r="G27" s="65" t="e">
        <f>AVERAGE(G24:G26)</f>
        <v>#DIV/0!</v>
      </c>
      <c r="H27" s="66">
        <f>H20</f>
        <v>0</v>
      </c>
      <c r="I27" s="67">
        <f>I20</f>
        <v>0</v>
      </c>
      <c r="J27" s="72" t="e">
        <f>(((E27*G27)-F27)+D27)/H27</f>
        <v>#DIV/0!</v>
      </c>
      <c r="K27" s="5" t="e">
        <f>SUM(K24:K26)</f>
        <v>#DIV/0!</v>
      </c>
      <c r="L27" s="73" t="e">
        <f>SUM(L24:L26)</f>
        <v>#DIV/0!</v>
      </c>
    </row>
    <row r="28" spans="1:20" ht="15.75" thickBot="1" x14ac:dyDescent="0.3">
      <c r="A28" s="84" t="s">
        <v>30</v>
      </c>
      <c r="B28" s="85"/>
      <c r="C28" s="85"/>
      <c r="D28" s="86">
        <f>SUM(D20,D27)</f>
        <v>0</v>
      </c>
      <c r="E28" s="86">
        <f t="shared" ref="E28:F28" si="6">SUM(E20,E27)</f>
        <v>0</v>
      </c>
      <c r="F28" s="86">
        <f t="shared" si="6"/>
        <v>0</v>
      </c>
      <c r="G28" s="87" t="e">
        <f>AVERAGE(Personal_mensual10[% Quota patronal],G24:G26)</f>
        <v>#DIV/0!</v>
      </c>
      <c r="H28" s="88">
        <f>SUM(Personal_mensual10[Hores laborables mensuals treballades])</f>
        <v>0</v>
      </c>
      <c r="I28" s="89">
        <f>SUM(Personal_mensual10[Hores imputades a l''acció])</f>
        <v>0</v>
      </c>
      <c r="J28" s="90" t="e">
        <f>(((E28*G28)-F28)+D28)/H28</f>
        <v>#DIV/0!</v>
      </c>
      <c r="K28" s="86" t="e">
        <f>SUM(K20,K27)</f>
        <v>#DIV/0!</v>
      </c>
      <c r="L28" s="86" t="e">
        <f>SUM(L20,L27)</f>
        <v>#DIV/0!</v>
      </c>
    </row>
  </sheetData>
  <sheetProtection algorithmName="SHA-512" hashValue="BnZbVfkRI16wvk1b8ifN7iYL+KEj+JHBFmy/QEpM1lUlF18mEwwUwkaHhrpcnojI3BUju4e+NpebimwZZYOtzw==" saltValue="WiISMmGNKVYavh2ms66wlw==" spinCount="100000" sheet="1" objects="1" scenarios="1"/>
  <dataValidations count="3">
    <dataValidation type="list" allowBlank="1" showInputMessage="1" showErrorMessage="1" sqref="A4:A19 A24:A26" xr:uid="{D810DCF6-937D-44DE-BE09-D57B639F6B3A}">
      <formula1>$R$4:$R$19</formula1>
    </dataValidation>
    <dataValidation type="list" allowBlank="1" showInputMessage="1" showErrorMessage="1" sqref="B4:B19" xr:uid="{8ADFB31E-AF8A-4C1A-97C5-7D67EA62CC87}">
      <formula1>$T$4:$T$19</formula1>
    </dataValidation>
    <dataValidation type="list" allowBlank="1" showInputMessage="1" showErrorMessage="1" sqref="B24:B26" xr:uid="{46A3DA83-1984-4D3E-AE45-77054C3B4142}">
      <formula1>$T$22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headerFooter>
    <oddFooter>&amp;R&amp;8Model de càlcul de despeses de personal
Versió 4, 6 de març de 2024</oddFooter>
  </headerFooter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F058B-B987-40D9-B380-B8B252401393}">
  <sheetPr>
    <pageSetUpPr fitToPage="1"/>
  </sheetPr>
  <dimension ref="A1:T28"/>
  <sheetViews>
    <sheetView zoomScale="90" zoomScaleNormal="90" workbookViewId="0">
      <selection activeCell="J24" sqref="J24:L26"/>
    </sheetView>
  </sheetViews>
  <sheetFormatPr defaultRowHeight="15" x14ac:dyDescent="0.25"/>
  <cols>
    <col min="1" max="1" width="11.28515625" style="10" customWidth="1"/>
    <col min="2" max="2" width="13.5703125" style="10" customWidth="1"/>
    <col min="3" max="3" width="27.7109375" style="10" customWidth="1"/>
    <col min="4" max="4" width="15.140625" style="10" customWidth="1"/>
    <col min="5" max="5" width="13.85546875" style="10" customWidth="1"/>
    <col min="6" max="6" width="13.28515625" style="10" customWidth="1"/>
    <col min="7" max="7" width="10.7109375" style="10" customWidth="1"/>
    <col min="8" max="8" width="12.85546875" style="10" customWidth="1"/>
    <col min="9" max="9" width="11.85546875" style="10" customWidth="1"/>
    <col min="10" max="10" width="10.28515625" style="10" customWidth="1"/>
    <col min="11" max="11" width="16.42578125" style="10" customWidth="1"/>
    <col min="12" max="12" width="16.28515625" style="10" customWidth="1"/>
    <col min="13" max="17" width="9.140625" style="10"/>
    <col min="18" max="18" width="9.140625" style="10" hidden="1" customWidth="1"/>
    <col min="19" max="19" width="0" style="10" hidden="1" customWidth="1"/>
    <col min="20" max="20" width="9.140625" style="10" hidden="1" customWidth="1"/>
    <col min="21" max="16384" width="9.140625" style="10"/>
  </cols>
  <sheetData>
    <row r="1" spans="1:20" ht="18" x14ac:dyDescent="0.3">
      <c r="A1" s="82" t="s">
        <v>0</v>
      </c>
      <c r="B1" s="62"/>
      <c r="C1" s="62"/>
      <c r="D1" s="62"/>
      <c r="E1" s="62"/>
      <c r="F1" s="63"/>
      <c r="G1" s="63"/>
      <c r="H1" s="62"/>
      <c r="I1" s="62"/>
      <c r="J1" s="62"/>
      <c r="K1" s="62"/>
      <c r="L1" s="62"/>
    </row>
    <row r="2" spans="1:20" ht="18.75" thickBot="1" x14ac:dyDescent="0.35">
      <c r="A2" s="83" t="s">
        <v>1</v>
      </c>
      <c r="B2" s="62"/>
      <c r="C2" s="62"/>
      <c r="D2" s="62"/>
      <c r="E2" s="62"/>
      <c r="F2" s="63"/>
      <c r="G2" s="63"/>
      <c r="H2" s="62"/>
      <c r="I2" s="62"/>
      <c r="J2" s="62"/>
      <c r="K2" s="62"/>
      <c r="L2" s="62"/>
    </row>
    <row r="3" spans="1:20" ht="77.25" thickBot="1" x14ac:dyDescent="0.3">
      <c r="A3" s="1" t="s">
        <v>2</v>
      </c>
      <c r="B3" s="54" t="s">
        <v>3</v>
      </c>
      <c r="C3" s="54" t="s">
        <v>4</v>
      </c>
      <c r="D3" s="55" t="s">
        <v>5</v>
      </c>
      <c r="E3" s="54" t="s">
        <v>6</v>
      </c>
      <c r="F3" s="55" t="s">
        <v>7</v>
      </c>
      <c r="G3" s="54" t="s">
        <v>8</v>
      </c>
      <c r="H3" s="54" t="s">
        <v>31</v>
      </c>
      <c r="I3" s="54" t="s">
        <v>9</v>
      </c>
      <c r="J3" s="54" t="s">
        <v>10</v>
      </c>
      <c r="K3" s="7" t="s">
        <v>32</v>
      </c>
      <c r="L3" s="6" t="s">
        <v>33</v>
      </c>
    </row>
    <row r="4" spans="1:20" x14ac:dyDescent="0.25">
      <c r="A4" s="11"/>
      <c r="B4" s="12"/>
      <c r="C4" s="13"/>
      <c r="D4" s="14"/>
      <c r="E4" s="14"/>
      <c r="F4" s="14"/>
      <c r="G4" s="15"/>
      <c r="H4" s="16"/>
      <c r="I4" s="17"/>
      <c r="J4" s="74" t="e">
        <f t="shared" ref="J4:J19" si="0">(((E4*G4)-F4)+D4)/H4</f>
        <v>#DIV/0!</v>
      </c>
      <c r="K4" s="3" t="e">
        <f>H4*$J$20</f>
        <v>#DIV/0!</v>
      </c>
      <c r="L4" s="75" t="e">
        <f>Personal_mensual103[[#This Row],[Hores imputades a l''acció]]*$J$20</f>
        <v>#DIV/0!</v>
      </c>
      <c r="R4" s="10">
        <v>2019</v>
      </c>
      <c r="T4" s="10" t="s">
        <v>12</v>
      </c>
    </row>
    <row r="5" spans="1:20" x14ac:dyDescent="0.25">
      <c r="A5" s="11"/>
      <c r="B5" s="12"/>
      <c r="C5" s="18"/>
      <c r="D5" s="14"/>
      <c r="E5" s="14"/>
      <c r="F5" s="14"/>
      <c r="G5" s="15"/>
      <c r="H5" s="16"/>
      <c r="I5" s="17"/>
      <c r="J5" s="74" t="e">
        <f t="shared" si="0"/>
        <v>#DIV/0!</v>
      </c>
      <c r="K5" s="3" t="e">
        <f t="shared" ref="K5:K19" si="1">H5*$J$20</f>
        <v>#DIV/0!</v>
      </c>
      <c r="L5" s="75" t="e">
        <f>Personal_mensual103[[#This Row],[Hores imputades a l''acció]]*$J$20</f>
        <v>#DIV/0!</v>
      </c>
      <c r="R5" s="10">
        <v>2020</v>
      </c>
      <c r="T5" s="10" t="s">
        <v>13</v>
      </c>
    </row>
    <row r="6" spans="1:20" x14ac:dyDescent="0.25">
      <c r="A6" s="11"/>
      <c r="B6" s="12"/>
      <c r="C6" s="19"/>
      <c r="D6" s="14"/>
      <c r="E6" s="14"/>
      <c r="F6" s="14"/>
      <c r="G6" s="15"/>
      <c r="H6" s="16"/>
      <c r="I6" s="17"/>
      <c r="J6" s="74" t="e">
        <f t="shared" si="0"/>
        <v>#DIV/0!</v>
      </c>
      <c r="K6" s="3" t="e">
        <f t="shared" si="1"/>
        <v>#DIV/0!</v>
      </c>
      <c r="L6" s="75" t="e">
        <f>Personal_mensual103[[#This Row],[Hores imputades a l''acció]]*$J$20</f>
        <v>#DIV/0!</v>
      </c>
      <c r="R6" s="10">
        <v>2021</v>
      </c>
      <c r="T6" s="10" t="s">
        <v>14</v>
      </c>
    </row>
    <row r="7" spans="1:20" x14ac:dyDescent="0.25">
      <c r="A7" s="11"/>
      <c r="B7" s="12"/>
      <c r="C7" s="20"/>
      <c r="D7" s="14"/>
      <c r="E7" s="14"/>
      <c r="F7" s="14"/>
      <c r="G7" s="15"/>
      <c r="H7" s="16"/>
      <c r="I7" s="17"/>
      <c r="J7" s="74" t="e">
        <f t="shared" si="0"/>
        <v>#DIV/0!</v>
      </c>
      <c r="K7" s="3" t="e">
        <f t="shared" si="1"/>
        <v>#DIV/0!</v>
      </c>
      <c r="L7" s="75" t="e">
        <f>Personal_mensual103[[#This Row],[Hores imputades a l''acció]]*$J$20</f>
        <v>#DIV/0!</v>
      </c>
      <c r="R7" s="10">
        <v>2022</v>
      </c>
      <c r="T7" s="10" t="s">
        <v>35</v>
      </c>
    </row>
    <row r="8" spans="1:20" x14ac:dyDescent="0.25">
      <c r="A8" s="11"/>
      <c r="B8" s="12"/>
      <c r="C8" s="20"/>
      <c r="D8" s="14"/>
      <c r="E8" s="14"/>
      <c r="F8" s="14"/>
      <c r="G8" s="15"/>
      <c r="H8" s="16"/>
      <c r="I8" s="17"/>
      <c r="J8" s="74" t="e">
        <f t="shared" si="0"/>
        <v>#DIV/0!</v>
      </c>
      <c r="K8" s="3" t="e">
        <f t="shared" si="1"/>
        <v>#DIV/0!</v>
      </c>
      <c r="L8" s="75" t="e">
        <f>Personal_mensual103[[#This Row],[Hores imputades a l''acció]]*$J$20</f>
        <v>#DIV/0!</v>
      </c>
      <c r="R8" s="10">
        <v>2023</v>
      </c>
      <c r="T8" s="10" t="s">
        <v>15</v>
      </c>
    </row>
    <row r="9" spans="1:20" x14ac:dyDescent="0.25">
      <c r="A9" s="11"/>
      <c r="B9" s="12"/>
      <c r="C9" s="20"/>
      <c r="D9" s="14"/>
      <c r="E9" s="14"/>
      <c r="F9" s="14"/>
      <c r="G9" s="15"/>
      <c r="H9" s="16"/>
      <c r="I9" s="17"/>
      <c r="J9" s="74" t="e">
        <f t="shared" si="0"/>
        <v>#DIV/0!</v>
      </c>
      <c r="K9" s="76" t="e">
        <f t="shared" si="1"/>
        <v>#DIV/0!</v>
      </c>
      <c r="L9" s="75" t="e">
        <f>Personal_mensual103[[#This Row],[Hores imputades a l''acció]]*$J$20</f>
        <v>#DIV/0!</v>
      </c>
      <c r="R9" s="10">
        <v>2024</v>
      </c>
      <c r="T9" s="10" t="s">
        <v>16</v>
      </c>
    </row>
    <row r="10" spans="1:20" x14ac:dyDescent="0.25">
      <c r="A10" s="11"/>
      <c r="B10" s="12"/>
      <c r="C10" s="20"/>
      <c r="D10" s="14"/>
      <c r="E10" s="14"/>
      <c r="F10" s="14"/>
      <c r="G10" s="15"/>
      <c r="H10" s="16"/>
      <c r="I10" s="17"/>
      <c r="J10" s="74" t="e">
        <f t="shared" si="0"/>
        <v>#DIV/0!</v>
      </c>
      <c r="K10" s="76" t="e">
        <f t="shared" si="1"/>
        <v>#DIV/0!</v>
      </c>
      <c r="L10" s="75" t="e">
        <f>Personal_mensual103[[#This Row],[Hores imputades a l''acció]]*$J$20</f>
        <v>#DIV/0!</v>
      </c>
      <c r="R10" s="10">
        <v>2025</v>
      </c>
      <c r="T10" s="10" t="s">
        <v>17</v>
      </c>
    </row>
    <row r="11" spans="1:20" x14ac:dyDescent="0.25">
      <c r="A11" s="11"/>
      <c r="B11" s="12"/>
      <c r="C11" s="21"/>
      <c r="D11" s="14"/>
      <c r="E11" s="14"/>
      <c r="F11" s="14"/>
      <c r="G11" s="15"/>
      <c r="H11" s="16"/>
      <c r="I11" s="17"/>
      <c r="J11" s="74" t="e">
        <f t="shared" si="0"/>
        <v>#DIV/0!</v>
      </c>
      <c r="K11" s="76" t="e">
        <f t="shared" si="1"/>
        <v>#DIV/0!</v>
      </c>
      <c r="L11" s="75" t="e">
        <f>Personal_mensual103[[#This Row],[Hores imputades a l''acció]]*$J$20</f>
        <v>#DIV/0!</v>
      </c>
      <c r="R11" s="10">
        <v>2026</v>
      </c>
      <c r="T11" s="10" t="s">
        <v>34</v>
      </c>
    </row>
    <row r="12" spans="1:20" x14ac:dyDescent="0.25">
      <c r="A12" s="11"/>
      <c r="B12" s="12"/>
      <c r="C12" s="20"/>
      <c r="D12" s="14"/>
      <c r="E12" s="14"/>
      <c r="F12" s="14"/>
      <c r="G12" s="15"/>
      <c r="H12" s="16"/>
      <c r="I12" s="17"/>
      <c r="J12" s="74" t="e">
        <f t="shared" si="0"/>
        <v>#DIV/0!</v>
      </c>
      <c r="K12" s="76" t="e">
        <f t="shared" si="1"/>
        <v>#DIV/0!</v>
      </c>
      <c r="L12" s="75" t="e">
        <f>Personal_mensual103[[#This Row],[Hores imputades a l''acció]]*$J$20</f>
        <v>#DIV/0!</v>
      </c>
      <c r="R12" s="10">
        <v>2027</v>
      </c>
      <c r="T12" s="10" t="s">
        <v>18</v>
      </c>
    </row>
    <row r="13" spans="1:20" x14ac:dyDescent="0.25">
      <c r="A13" s="11"/>
      <c r="B13" s="12"/>
      <c r="C13" s="20"/>
      <c r="D13" s="14"/>
      <c r="E13" s="14"/>
      <c r="F13" s="14"/>
      <c r="G13" s="15"/>
      <c r="H13" s="16"/>
      <c r="I13" s="17"/>
      <c r="J13" s="74" t="e">
        <f t="shared" si="0"/>
        <v>#DIV/0!</v>
      </c>
      <c r="K13" s="76" t="e">
        <f t="shared" si="1"/>
        <v>#DIV/0!</v>
      </c>
      <c r="L13" s="75" t="e">
        <f>Personal_mensual103[[#This Row],[Hores imputades a l''acció]]*$J$20</f>
        <v>#DIV/0!</v>
      </c>
      <c r="R13" s="10">
        <v>2028</v>
      </c>
      <c r="T13" s="10" t="s">
        <v>19</v>
      </c>
    </row>
    <row r="14" spans="1:20" x14ac:dyDescent="0.25">
      <c r="A14" s="11"/>
      <c r="B14" s="12"/>
      <c r="C14" s="20"/>
      <c r="D14" s="14"/>
      <c r="E14" s="14"/>
      <c r="F14" s="14"/>
      <c r="G14" s="15"/>
      <c r="H14" s="16"/>
      <c r="I14" s="17"/>
      <c r="J14" s="74" t="e">
        <f t="shared" si="0"/>
        <v>#DIV/0!</v>
      </c>
      <c r="K14" s="76" t="e">
        <f t="shared" si="1"/>
        <v>#DIV/0!</v>
      </c>
      <c r="L14" s="75" t="e">
        <f>Personal_mensual103[[#This Row],[Hores imputades a l''acció]]*$J$20</f>
        <v>#DIV/0!</v>
      </c>
      <c r="R14" s="10">
        <v>2029</v>
      </c>
      <c r="T14" s="10" t="s">
        <v>20</v>
      </c>
    </row>
    <row r="15" spans="1:20" x14ac:dyDescent="0.25">
      <c r="A15" s="11"/>
      <c r="B15" s="12"/>
      <c r="C15" s="20"/>
      <c r="D15" s="14"/>
      <c r="E15" s="14"/>
      <c r="F15" s="14"/>
      <c r="G15" s="15"/>
      <c r="H15" s="16"/>
      <c r="I15" s="17"/>
      <c r="J15" s="74" t="e">
        <f t="shared" si="0"/>
        <v>#DIV/0!</v>
      </c>
      <c r="K15" s="76" t="e">
        <f t="shared" si="1"/>
        <v>#DIV/0!</v>
      </c>
      <c r="L15" s="75" t="e">
        <f>Personal_mensual103[[#This Row],[Hores imputades a l''acció]]*$J$20</f>
        <v>#DIV/0!</v>
      </c>
      <c r="R15" s="10">
        <v>2030</v>
      </c>
      <c r="T15" s="10" t="s">
        <v>36</v>
      </c>
    </row>
    <row r="16" spans="1:20" x14ac:dyDescent="0.25">
      <c r="A16" s="11"/>
      <c r="B16" s="12"/>
      <c r="C16" s="20"/>
      <c r="D16" s="22"/>
      <c r="E16" s="23"/>
      <c r="F16" s="24"/>
      <c r="G16" s="25"/>
      <c r="H16" s="26"/>
      <c r="I16" s="27"/>
      <c r="J16" s="8" t="e">
        <f t="shared" si="0"/>
        <v>#DIV/0!</v>
      </c>
      <c r="K16" s="76" t="e">
        <f t="shared" si="1"/>
        <v>#DIV/0!</v>
      </c>
      <c r="L16" s="75" t="e">
        <f>Personal_mensual103[[#This Row],[Hores imputades a l''acció]]*$J$20</f>
        <v>#DIV/0!</v>
      </c>
      <c r="R16" s="10">
        <v>2031</v>
      </c>
      <c r="T16" s="10" t="s">
        <v>21</v>
      </c>
    </row>
    <row r="17" spans="1:20" x14ac:dyDescent="0.25">
      <c r="A17" s="11"/>
      <c r="B17" s="12"/>
      <c r="C17" s="20"/>
      <c r="D17" s="22"/>
      <c r="E17" s="23"/>
      <c r="F17" s="24"/>
      <c r="G17" s="25"/>
      <c r="H17" s="26"/>
      <c r="I17" s="27"/>
      <c r="J17" s="8" t="e">
        <f t="shared" si="0"/>
        <v>#DIV/0!</v>
      </c>
      <c r="K17" s="76" t="e">
        <f t="shared" si="1"/>
        <v>#DIV/0!</v>
      </c>
      <c r="L17" s="75" t="e">
        <f>Personal_mensual103[[#This Row],[Hores imputades a l''acció]]*$J$20</f>
        <v>#DIV/0!</v>
      </c>
      <c r="R17" s="10">
        <v>2032</v>
      </c>
      <c r="T17" s="10" t="s">
        <v>22</v>
      </c>
    </row>
    <row r="18" spans="1:20" x14ac:dyDescent="0.25">
      <c r="A18" s="11"/>
      <c r="B18" s="12"/>
      <c r="C18" s="19"/>
      <c r="D18" s="23"/>
      <c r="E18" s="23"/>
      <c r="F18" s="28"/>
      <c r="G18" s="29"/>
      <c r="H18" s="30"/>
      <c r="I18" s="27"/>
      <c r="J18" s="8" t="e">
        <f t="shared" si="0"/>
        <v>#DIV/0!</v>
      </c>
      <c r="K18" s="76" t="e">
        <f t="shared" si="1"/>
        <v>#DIV/0!</v>
      </c>
      <c r="L18" s="75" t="e">
        <f>Personal_mensual103[[#This Row],[Hores imputades a l''acció]]*$J$20</f>
        <v>#DIV/0!</v>
      </c>
      <c r="R18" s="10">
        <v>2033</v>
      </c>
      <c r="T18" s="10" t="s">
        <v>23</v>
      </c>
    </row>
    <row r="19" spans="1:20" ht="15.75" thickBot="1" x14ac:dyDescent="0.3">
      <c r="A19" s="11"/>
      <c r="B19" s="12"/>
      <c r="C19" s="31"/>
      <c r="D19" s="32"/>
      <c r="E19" s="33"/>
      <c r="F19" s="34"/>
      <c r="G19" s="35"/>
      <c r="H19" s="36"/>
      <c r="I19" s="37"/>
      <c r="J19" s="9" t="e">
        <f t="shared" si="0"/>
        <v>#DIV/0!</v>
      </c>
      <c r="K19" s="77" t="e">
        <f t="shared" si="1"/>
        <v>#DIV/0!</v>
      </c>
      <c r="L19" s="78" t="e">
        <f>Personal_mensual103[[#This Row],[Hores imputades a l''acció]]*$J$20</f>
        <v>#DIV/0!</v>
      </c>
      <c r="R19" s="10">
        <v>2034</v>
      </c>
      <c r="T19" s="10" t="s">
        <v>37</v>
      </c>
    </row>
    <row r="20" spans="1:20" ht="15.75" thickBot="1" x14ac:dyDescent="0.3">
      <c r="A20" s="60" t="s">
        <v>11</v>
      </c>
      <c r="B20" s="7"/>
      <c r="C20" s="64"/>
      <c r="D20" s="5">
        <f>SUM(Personal_mensual103[Salari brut])</f>
        <v>0</v>
      </c>
      <c r="E20" s="5">
        <f>SUM(Personal_mensual103[Contingències comuns])</f>
        <v>0</v>
      </c>
      <c r="F20" s="5">
        <f>SUM(Personal_mensual103[Bonificacions])</f>
        <v>0</v>
      </c>
      <c r="G20" s="65" t="e">
        <f>AVERAGE(G4:G19)</f>
        <v>#DIV/0!</v>
      </c>
      <c r="H20" s="66">
        <f>SUM(Personal_mensual103[Hores laborables mensuals treballades])</f>
        <v>0</v>
      </c>
      <c r="I20" s="67">
        <f>SUM(Personal_mensual103[Hores imputades a l''acció])</f>
        <v>0</v>
      </c>
      <c r="J20" s="5" t="e">
        <f>(((E20*G20)-F20)+D20)/H20</f>
        <v>#DIV/0!</v>
      </c>
      <c r="K20" s="5" t="e">
        <f>SUM(Personal_mensual103[Import total justificat
 (columna I del compte justificatiu)])</f>
        <v>#DIV/0!</v>
      </c>
      <c r="L20" s="68" t="e">
        <f>SUM(Personal_mensual103[Import imputat a l''acció 
(columna K del compte justificatiu)])</f>
        <v>#DIV/0!</v>
      </c>
    </row>
    <row r="21" spans="1:20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2" spans="1:20" ht="18.75" thickBot="1" x14ac:dyDescent="0.35">
      <c r="A22" s="83" t="s">
        <v>25</v>
      </c>
      <c r="B22" s="57"/>
      <c r="C22" s="57"/>
      <c r="D22" s="57"/>
      <c r="E22" s="57"/>
      <c r="F22" s="58"/>
      <c r="G22" s="58"/>
      <c r="H22" s="57"/>
      <c r="I22" s="57"/>
      <c r="J22" s="57"/>
      <c r="K22" s="57"/>
      <c r="L22" s="59"/>
      <c r="T22" s="10" t="s">
        <v>24</v>
      </c>
    </row>
    <row r="23" spans="1:20" ht="77.25" thickBot="1" x14ac:dyDescent="0.3">
      <c r="A23" s="60" t="s">
        <v>26</v>
      </c>
      <c r="B23" s="7" t="s">
        <v>27</v>
      </c>
      <c r="C23" s="7" t="s">
        <v>4</v>
      </c>
      <c r="D23" s="7" t="s">
        <v>5</v>
      </c>
      <c r="E23" s="2" t="s">
        <v>6</v>
      </c>
      <c r="F23" s="2" t="s">
        <v>7</v>
      </c>
      <c r="G23" s="2" t="s">
        <v>8</v>
      </c>
      <c r="H23" s="7" t="s">
        <v>28</v>
      </c>
      <c r="I23" s="7" t="s">
        <v>9</v>
      </c>
      <c r="J23" s="7" t="s">
        <v>10</v>
      </c>
      <c r="K23" s="7" t="s">
        <v>32</v>
      </c>
      <c r="L23" s="61" t="s">
        <v>33</v>
      </c>
    </row>
    <row r="24" spans="1:20" x14ac:dyDescent="0.25">
      <c r="A24" s="38"/>
      <c r="B24" s="39"/>
      <c r="C24" s="40"/>
      <c r="D24" s="41"/>
      <c r="E24" s="41"/>
      <c r="F24" s="42"/>
      <c r="G24" s="43"/>
      <c r="H24" s="44">
        <f>$H$20</f>
        <v>0</v>
      </c>
      <c r="I24" s="45">
        <f>$I$20</f>
        <v>0</v>
      </c>
      <c r="J24" s="79" t="e">
        <f>(((E24*G24)-F24)+D24)/H24</f>
        <v>#DIV/0!</v>
      </c>
      <c r="K24" s="4" t="e">
        <f>H24*$J$24</f>
        <v>#DIV/0!</v>
      </c>
      <c r="L24" s="80" t="e">
        <f>I24*J24</f>
        <v>#DIV/0!</v>
      </c>
    </row>
    <row r="25" spans="1:20" x14ac:dyDescent="0.25">
      <c r="A25" s="38"/>
      <c r="B25" s="39"/>
      <c r="C25" s="40"/>
      <c r="D25" s="41"/>
      <c r="E25" s="46"/>
      <c r="F25" s="42"/>
      <c r="G25" s="47"/>
      <c r="H25" s="44">
        <f t="shared" ref="H25:H26" si="2">$H$20</f>
        <v>0</v>
      </c>
      <c r="I25" s="45">
        <f t="shared" ref="I25:I26" si="3">$I$20</f>
        <v>0</v>
      </c>
      <c r="J25" s="79" t="e">
        <f t="shared" ref="J25:J26" si="4">(((E25*G25)-F25)+D25)/H25</f>
        <v>#DIV/0!</v>
      </c>
      <c r="K25" s="4" t="e">
        <f>H25*$J$25</f>
        <v>#DIV/0!</v>
      </c>
      <c r="L25" s="80" t="e">
        <f t="shared" ref="L25:L26" si="5">I25*J25</f>
        <v>#DIV/0!</v>
      </c>
    </row>
    <row r="26" spans="1:20" ht="15.75" thickBot="1" x14ac:dyDescent="0.3">
      <c r="A26" s="38"/>
      <c r="B26" s="39"/>
      <c r="C26" s="48"/>
      <c r="D26" s="49"/>
      <c r="E26" s="49"/>
      <c r="F26" s="50"/>
      <c r="G26" s="51"/>
      <c r="H26" s="52">
        <f t="shared" si="2"/>
        <v>0</v>
      </c>
      <c r="I26" s="53">
        <f t="shared" si="3"/>
        <v>0</v>
      </c>
      <c r="J26" s="81" t="e">
        <f t="shared" si="4"/>
        <v>#DIV/0!</v>
      </c>
      <c r="K26" s="4" t="e">
        <f>H26*$J$26</f>
        <v>#DIV/0!</v>
      </c>
      <c r="L26" s="80" t="e">
        <f t="shared" si="5"/>
        <v>#DIV/0!</v>
      </c>
    </row>
    <row r="27" spans="1:20" ht="18" customHeight="1" thickBot="1" x14ac:dyDescent="0.3">
      <c r="A27" s="69" t="s">
        <v>29</v>
      </c>
      <c r="B27" s="70"/>
      <c r="C27" s="71"/>
      <c r="D27" s="5">
        <f>SUM(D24:D26)</f>
        <v>0</v>
      </c>
      <c r="E27" s="5">
        <f>SUM(E24:E26)</f>
        <v>0</v>
      </c>
      <c r="F27" s="5">
        <f>SUM(F24:F26)</f>
        <v>0</v>
      </c>
      <c r="G27" s="65" t="e">
        <f>AVERAGE(G24:G26)</f>
        <v>#DIV/0!</v>
      </c>
      <c r="H27" s="66">
        <f>H20</f>
        <v>0</v>
      </c>
      <c r="I27" s="67">
        <f>I20</f>
        <v>0</v>
      </c>
      <c r="J27" s="72" t="e">
        <f>(((E27*G27)-F27)+D27)/H27</f>
        <v>#DIV/0!</v>
      </c>
      <c r="K27" s="5" t="e">
        <f>SUM(K24:K26)</f>
        <v>#DIV/0!</v>
      </c>
      <c r="L27" s="73" t="e">
        <f>SUM(L24:L26)</f>
        <v>#DIV/0!</v>
      </c>
    </row>
    <row r="28" spans="1:20" ht="15.75" thickBot="1" x14ac:dyDescent="0.3">
      <c r="A28" s="84" t="s">
        <v>30</v>
      </c>
      <c r="B28" s="85"/>
      <c r="C28" s="85"/>
      <c r="D28" s="86">
        <f>SUM(D20,D27)</f>
        <v>0</v>
      </c>
      <c r="E28" s="86">
        <f t="shared" ref="E28:F28" si="6">SUM(E20,E27)</f>
        <v>0</v>
      </c>
      <c r="F28" s="86">
        <f t="shared" si="6"/>
        <v>0</v>
      </c>
      <c r="G28" s="87" t="e">
        <f>AVERAGE(Personal_mensual103[% Quota patronal],G24:G26)</f>
        <v>#DIV/0!</v>
      </c>
      <c r="H28" s="88">
        <f>SUM(Personal_mensual103[Hores laborables mensuals treballades])</f>
        <v>0</v>
      </c>
      <c r="I28" s="89">
        <f>SUM(Personal_mensual103[Hores imputades a l''acció])</f>
        <v>0</v>
      </c>
      <c r="J28" s="90" t="e">
        <f>(((E28*G28)-F28)+D28)/H28</f>
        <v>#DIV/0!</v>
      </c>
      <c r="K28" s="86" t="e">
        <f>SUM(K20,K27)</f>
        <v>#DIV/0!</v>
      </c>
      <c r="L28" s="86" t="e">
        <f>SUM(L20,L27)</f>
        <v>#DIV/0!</v>
      </c>
    </row>
  </sheetData>
  <sheetProtection algorithmName="SHA-512" hashValue="BnZbVfkRI16wvk1b8ifN7iYL+KEj+JHBFmy/QEpM1lUlF18mEwwUwkaHhrpcnojI3BUju4e+NpebimwZZYOtzw==" saltValue="WiISMmGNKVYavh2ms66wlw==" spinCount="100000" sheet="1" objects="1" scenarios="1"/>
  <dataValidations count="3">
    <dataValidation type="list" allowBlank="1" showInputMessage="1" showErrorMessage="1" sqref="B24:B26" xr:uid="{C0B97C25-0766-41C4-8FC6-053ABF73353A}">
      <formula1>$T$22</formula1>
    </dataValidation>
    <dataValidation type="list" allowBlank="1" showInputMessage="1" showErrorMessage="1" sqref="B4:B19" xr:uid="{4DCBB4D8-4CCB-4D0E-8C07-8A1C99A487FD}">
      <formula1>$T$4:$T$19</formula1>
    </dataValidation>
    <dataValidation type="list" allowBlank="1" showInputMessage="1" showErrorMessage="1" sqref="A4:A19 A24:A26" xr:uid="{07CD54A0-50E8-4B37-A291-394515E0CDCB}">
      <formula1>$R$4:$R$19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headerFooter>
    <oddFooter>&amp;R&amp;8Model de càlcul de despeses de personal
Versió 4, 6 de març de 2024</oddFooter>
  </headerFooter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E77C9-9D77-41F0-AFDA-252B89A11F2F}">
  <sheetPr>
    <pageSetUpPr fitToPage="1"/>
  </sheetPr>
  <dimension ref="A1:T28"/>
  <sheetViews>
    <sheetView zoomScale="90" zoomScaleNormal="90" workbookViewId="0">
      <selection activeCell="O26" sqref="O26"/>
    </sheetView>
  </sheetViews>
  <sheetFormatPr defaultRowHeight="15" x14ac:dyDescent="0.25"/>
  <cols>
    <col min="1" max="1" width="11.28515625" style="10" customWidth="1"/>
    <col min="2" max="2" width="13.5703125" style="10" customWidth="1"/>
    <col min="3" max="3" width="27.7109375" style="10" customWidth="1"/>
    <col min="4" max="4" width="15.140625" style="10" customWidth="1"/>
    <col min="5" max="5" width="13.85546875" style="10" customWidth="1"/>
    <col min="6" max="6" width="13.28515625" style="10" customWidth="1"/>
    <col min="7" max="7" width="10.7109375" style="10" customWidth="1"/>
    <col min="8" max="8" width="12.85546875" style="10" customWidth="1"/>
    <col min="9" max="9" width="11.85546875" style="10" customWidth="1"/>
    <col min="10" max="10" width="10.28515625" style="10" customWidth="1"/>
    <col min="11" max="11" width="16.42578125" style="10" customWidth="1"/>
    <col min="12" max="12" width="16.28515625" style="10" customWidth="1"/>
    <col min="13" max="17" width="9.140625" style="10"/>
    <col min="18" max="18" width="9.140625" style="10" hidden="1" customWidth="1"/>
    <col min="19" max="19" width="0" style="10" hidden="1" customWidth="1"/>
    <col min="20" max="20" width="9.140625" style="10" hidden="1" customWidth="1"/>
    <col min="21" max="16384" width="9.140625" style="10"/>
  </cols>
  <sheetData>
    <row r="1" spans="1:20" ht="18" x14ac:dyDescent="0.3">
      <c r="A1" s="82" t="s">
        <v>0</v>
      </c>
      <c r="B1" s="62"/>
      <c r="C1" s="62"/>
      <c r="D1" s="62"/>
      <c r="E1" s="62"/>
      <c r="F1" s="63"/>
      <c r="G1" s="63"/>
      <c r="H1" s="62"/>
      <c r="I1" s="62"/>
      <c r="J1" s="62"/>
      <c r="K1" s="62"/>
      <c r="L1" s="62"/>
    </row>
    <row r="2" spans="1:20" ht="18.75" thickBot="1" x14ac:dyDescent="0.35">
      <c r="A2" s="83" t="s">
        <v>1</v>
      </c>
      <c r="B2" s="62"/>
      <c r="C2" s="62"/>
      <c r="D2" s="62"/>
      <c r="E2" s="62"/>
      <c r="F2" s="63"/>
      <c r="G2" s="63"/>
      <c r="H2" s="62"/>
      <c r="I2" s="62"/>
      <c r="J2" s="62"/>
      <c r="K2" s="62"/>
      <c r="L2" s="62"/>
    </row>
    <row r="3" spans="1:20" ht="77.25" thickBot="1" x14ac:dyDescent="0.3">
      <c r="A3" s="1" t="s">
        <v>2</v>
      </c>
      <c r="B3" s="54" t="s">
        <v>3</v>
      </c>
      <c r="C3" s="54" t="s">
        <v>4</v>
      </c>
      <c r="D3" s="55" t="s">
        <v>5</v>
      </c>
      <c r="E3" s="54" t="s">
        <v>6</v>
      </c>
      <c r="F3" s="55" t="s">
        <v>7</v>
      </c>
      <c r="G3" s="54" t="s">
        <v>8</v>
      </c>
      <c r="H3" s="54" t="s">
        <v>31</v>
      </c>
      <c r="I3" s="54" t="s">
        <v>9</v>
      </c>
      <c r="J3" s="54" t="s">
        <v>10</v>
      </c>
      <c r="K3" s="7" t="s">
        <v>32</v>
      </c>
      <c r="L3" s="6" t="s">
        <v>33</v>
      </c>
    </row>
    <row r="4" spans="1:20" x14ac:dyDescent="0.25">
      <c r="A4" s="11"/>
      <c r="B4" s="12"/>
      <c r="C4" s="13"/>
      <c r="D4" s="14"/>
      <c r="E4" s="14"/>
      <c r="F4" s="14"/>
      <c r="G4" s="15"/>
      <c r="H4" s="16"/>
      <c r="I4" s="17"/>
      <c r="J4" s="74" t="e">
        <f t="shared" ref="J4:J19" si="0">(((E4*G4)-F4)+D4)/H4</f>
        <v>#DIV/0!</v>
      </c>
      <c r="K4" s="3" t="e">
        <f>H4*$J$20</f>
        <v>#DIV/0!</v>
      </c>
      <c r="L4" s="75" t="e">
        <f>Personal_mensual104[[#This Row],[Hores imputades a l''acció]]*$J$20</f>
        <v>#DIV/0!</v>
      </c>
      <c r="R4" s="10">
        <v>2019</v>
      </c>
      <c r="T4" s="10" t="s">
        <v>12</v>
      </c>
    </row>
    <row r="5" spans="1:20" x14ac:dyDescent="0.25">
      <c r="A5" s="11"/>
      <c r="B5" s="12"/>
      <c r="C5" s="18"/>
      <c r="D5" s="14"/>
      <c r="E5" s="14"/>
      <c r="F5" s="14"/>
      <c r="G5" s="15"/>
      <c r="H5" s="16"/>
      <c r="I5" s="17"/>
      <c r="J5" s="74" t="e">
        <f t="shared" si="0"/>
        <v>#DIV/0!</v>
      </c>
      <c r="K5" s="3" t="e">
        <f t="shared" ref="K5:K19" si="1">H5*$J$20</f>
        <v>#DIV/0!</v>
      </c>
      <c r="L5" s="75" t="e">
        <f>Personal_mensual104[[#This Row],[Hores imputades a l''acció]]*$J$20</f>
        <v>#DIV/0!</v>
      </c>
      <c r="R5" s="10">
        <v>2020</v>
      </c>
      <c r="T5" s="10" t="s">
        <v>13</v>
      </c>
    </row>
    <row r="6" spans="1:20" x14ac:dyDescent="0.25">
      <c r="A6" s="11"/>
      <c r="B6" s="12"/>
      <c r="C6" s="19"/>
      <c r="D6" s="14"/>
      <c r="E6" s="14"/>
      <c r="F6" s="14"/>
      <c r="G6" s="15"/>
      <c r="H6" s="16"/>
      <c r="I6" s="17"/>
      <c r="J6" s="74" t="e">
        <f t="shared" si="0"/>
        <v>#DIV/0!</v>
      </c>
      <c r="K6" s="3" t="e">
        <f t="shared" si="1"/>
        <v>#DIV/0!</v>
      </c>
      <c r="L6" s="75" t="e">
        <f>Personal_mensual104[[#This Row],[Hores imputades a l''acció]]*$J$20</f>
        <v>#DIV/0!</v>
      </c>
      <c r="R6" s="10">
        <v>2021</v>
      </c>
      <c r="T6" s="10" t="s">
        <v>14</v>
      </c>
    </row>
    <row r="7" spans="1:20" x14ac:dyDescent="0.25">
      <c r="A7" s="11"/>
      <c r="B7" s="12"/>
      <c r="C7" s="20"/>
      <c r="D7" s="14"/>
      <c r="E7" s="14"/>
      <c r="F7" s="14"/>
      <c r="G7" s="15"/>
      <c r="H7" s="16"/>
      <c r="I7" s="17"/>
      <c r="J7" s="74" t="e">
        <f t="shared" si="0"/>
        <v>#DIV/0!</v>
      </c>
      <c r="K7" s="3" t="e">
        <f t="shared" si="1"/>
        <v>#DIV/0!</v>
      </c>
      <c r="L7" s="75" t="e">
        <f>Personal_mensual104[[#This Row],[Hores imputades a l''acció]]*$J$20</f>
        <v>#DIV/0!</v>
      </c>
      <c r="R7" s="10">
        <v>2022</v>
      </c>
      <c r="T7" s="10" t="s">
        <v>35</v>
      </c>
    </row>
    <row r="8" spans="1:20" x14ac:dyDescent="0.25">
      <c r="A8" s="11"/>
      <c r="B8" s="12"/>
      <c r="C8" s="20"/>
      <c r="D8" s="14"/>
      <c r="E8" s="14"/>
      <c r="F8" s="14"/>
      <c r="G8" s="15"/>
      <c r="H8" s="16"/>
      <c r="I8" s="17"/>
      <c r="J8" s="74" t="e">
        <f t="shared" si="0"/>
        <v>#DIV/0!</v>
      </c>
      <c r="K8" s="3" t="e">
        <f t="shared" si="1"/>
        <v>#DIV/0!</v>
      </c>
      <c r="L8" s="75" t="e">
        <f>Personal_mensual104[[#This Row],[Hores imputades a l''acció]]*$J$20</f>
        <v>#DIV/0!</v>
      </c>
      <c r="R8" s="10">
        <v>2023</v>
      </c>
      <c r="T8" s="10" t="s">
        <v>15</v>
      </c>
    </row>
    <row r="9" spans="1:20" x14ac:dyDescent="0.25">
      <c r="A9" s="11"/>
      <c r="B9" s="12"/>
      <c r="C9" s="20"/>
      <c r="D9" s="14"/>
      <c r="E9" s="14"/>
      <c r="F9" s="14"/>
      <c r="G9" s="15"/>
      <c r="H9" s="16"/>
      <c r="I9" s="17"/>
      <c r="J9" s="74" t="e">
        <f t="shared" si="0"/>
        <v>#DIV/0!</v>
      </c>
      <c r="K9" s="76" t="e">
        <f t="shared" si="1"/>
        <v>#DIV/0!</v>
      </c>
      <c r="L9" s="75" t="e">
        <f>Personal_mensual104[[#This Row],[Hores imputades a l''acció]]*$J$20</f>
        <v>#DIV/0!</v>
      </c>
      <c r="R9" s="10">
        <v>2024</v>
      </c>
      <c r="T9" s="10" t="s">
        <v>16</v>
      </c>
    </row>
    <row r="10" spans="1:20" x14ac:dyDescent="0.25">
      <c r="A10" s="11"/>
      <c r="B10" s="12"/>
      <c r="C10" s="20"/>
      <c r="D10" s="14"/>
      <c r="E10" s="14"/>
      <c r="F10" s="14"/>
      <c r="G10" s="15"/>
      <c r="H10" s="16"/>
      <c r="I10" s="17"/>
      <c r="J10" s="74" t="e">
        <f t="shared" si="0"/>
        <v>#DIV/0!</v>
      </c>
      <c r="K10" s="76" t="e">
        <f t="shared" si="1"/>
        <v>#DIV/0!</v>
      </c>
      <c r="L10" s="75" t="e">
        <f>Personal_mensual104[[#This Row],[Hores imputades a l''acció]]*$J$20</f>
        <v>#DIV/0!</v>
      </c>
      <c r="R10" s="10">
        <v>2025</v>
      </c>
      <c r="T10" s="10" t="s">
        <v>17</v>
      </c>
    </row>
    <row r="11" spans="1:20" x14ac:dyDescent="0.25">
      <c r="A11" s="11"/>
      <c r="B11" s="12"/>
      <c r="C11" s="21"/>
      <c r="D11" s="14"/>
      <c r="E11" s="14"/>
      <c r="F11" s="14"/>
      <c r="G11" s="15"/>
      <c r="H11" s="16"/>
      <c r="I11" s="17"/>
      <c r="J11" s="74" t="e">
        <f t="shared" si="0"/>
        <v>#DIV/0!</v>
      </c>
      <c r="K11" s="76" t="e">
        <f t="shared" si="1"/>
        <v>#DIV/0!</v>
      </c>
      <c r="L11" s="75" t="e">
        <f>Personal_mensual104[[#This Row],[Hores imputades a l''acció]]*$J$20</f>
        <v>#DIV/0!</v>
      </c>
      <c r="R11" s="10">
        <v>2026</v>
      </c>
      <c r="T11" s="10" t="s">
        <v>34</v>
      </c>
    </row>
    <row r="12" spans="1:20" x14ac:dyDescent="0.25">
      <c r="A12" s="11"/>
      <c r="B12" s="12"/>
      <c r="C12" s="20"/>
      <c r="D12" s="14"/>
      <c r="E12" s="14"/>
      <c r="F12" s="14"/>
      <c r="G12" s="15"/>
      <c r="H12" s="16"/>
      <c r="I12" s="17"/>
      <c r="J12" s="74" t="e">
        <f t="shared" si="0"/>
        <v>#DIV/0!</v>
      </c>
      <c r="K12" s="76" t="e">
        <f t="shared" si="1"/>
        <v>#DIV/0!</v>
      </c>
      <c r="L12" s="75" t="e">
        <f>Personal_mensual104[[#This Row],[Hores imputades a l''acció]]*$J$20</f>
        <v>#DIV/0!</v>
      </c>
      <c r="R12" s="10">
        <v>2027</v>
      </c>
      <c r="T12" s="10" t="s">
        <v>18</v>
      </c>
    </row>
    <row r="13" spans="1:20" x14ac:dyDescent="0.25">
      <c r="A13" s="11"/>
      <c r="B13" s="12"/>
      <c r="C13" s="20"/>
      <c r="D13" s="14"/>
      <c r="E13" s="14"/>
      <c r="F13" s="14"/>
      <c r="G13" s="15"/>
      <c r="H13" s="16"/>
      <c r="I13" s="17"/>
      <c r="J13" s="74" t="e">
        <f t="shared" si="0"/>
        <v>#DIV/0!</v>
      </c>
      <c r="K13" s="76" t="e">
        <f t="shared" si="1"/>
        <v>#DIV/0!</v>
      </c>
      <c r="L13" s="75" t="e">
        <f>Personal_mensual104[[#This Row],[Hores imputades a l''acció]]*$J$20</f>
        <v>#DIV/0!</v>
      </c>
      <c r="R13" s="10">
        <v>2028</v>
      </c>
      <c r="T13" s="10" t="s">
        <v>19</v>
      </c>
    </row>
    <row r="14" spans="1:20" x14ac:dyDescent="0.25">
      <c r="A14" s="11"/>
      <c r="B14" s="12"/>
      <c r="C14" s="20"/>
      <c r="D14" s="14"/>
      <c r="E14" s="14"/>
      <c r="F14" s="14"/>
      <c r="G14" s="15"/>
      <c r="H14" s="16"/>
      <c r="I14" s="17"/>
      <c r="J14" s="74" t="e">
        <f t="shared" si="0"/>
        <v>#DIV/0!</v>
      </c>
      <c r="K14" s="76" t="e">
        <f t="shared" si="1"/>
        <v>#DIV/0!</v>
      </c>
      <c r="L14" s="75" t="e">
        <f>Personal_mensual104[[#This Row],[Hores imputades a l''acció]]*$J$20</f>
        <v>#DIV/0!</v>
      </c>
      <c r="R14" s="10">
        <v>2029</v>
      </c>
      <c r="T14" s="10" t="s">
        <v>20</v>
      </c>
    </row>
    <row r="15" spans="1:20" x14ac:dyDescent="0.25">
      <c r="A15" s="11"/>
      <c r="B15" s="12"/>
      <c r="C15" s="20"/>
      <c r="D15" s="14"/>
      <c r="E15" s="14"/>
      <c r="F15" s="14"/>
      <c r="G15" s="15"/>
      <c r="H15" s="16"/>
      <c r="I15" s="17"/>
      <c r="J15" s="74" t="e">
        <f t="shared" si="0"/>
        <v>#DIV/0!</v>
      </c>
      <c r="K15" s="76" t="e">
        <f t="shared" si="1"/>
        <v>#DIV/0!</v>
      </c>
      <c r="L15" s="75" t="e">
        <f>Personal_mensual104[[#This Row],[Hores imputades a l''acció]]*$J$20</f>
        <v>#DIV/0!</v>
      </c>
      <c r="R15" s="10">
        <v>2030</v>
      </c>
      <c r="T15" s="10" t="s">
        <v>36</v>
      </c>
    </row>
    <row r="16" spans="1:20" x14ac:dyDescent="0.25">
      <c r="A16" s="11"/>
      <c r="B16" s="12"/>
      <c r="C16" s="20"/>
      <c r="D16" s="22"/>
      <c r="E16" s="23"/>
      <c r="F16" s="24"/>
      <c r="G16" s="25"/>
      <c r="H16" s="26"/>
      <c r="I16" s="27"/>
      <c r="J16" s="8" t="e">
        <f t="shared" si="0"/>
        <v>#DIV/0!</v>
      </c>
      <c r="K16" s="76" t="e">
        <f t="shared" si="1"/>
        <v>#DIV/0!</v>
      </c>
      <c r="L16" s="75" t="e">
        <f>Personal_mensual104[[#This Row],[Hores imputades a l''acció]]*$J$20</f>
        <v>#DIV/0!</v>
      </c>
      <c r="R16" s="10">
        <v>2031</v>
      </c>
      <c r="T16" s="10" t="s">
        <v>21</v>
      </c>
    </row>
    <row r="17" spans="1:20" x14ac:dyDescent="0.25">
      <c r="A17" s="11"/>
      <c r="B17" s="12"/>
      <c r="C17" s="20"/>
      <c r="D17" s="22"/>
      <c r="E17" s="23"/>
      <c r="F17" s="24"/>
      <c r="G17" s="25"/>
      <c r="H17" s="26"/>
      <c r="I17" s="27"/>
      <c r="J17" s="8" t="e">
        <f t="shared" si="0"/>
        <v>#DIV/0!</v>
      </c>
      <c r="K17" s="76" t="e">
        <f t="shared" si="1"/>
        <v>#DIV/0!</v>
      </c>
      <c r="L17" s="75" t="e">
        <f>Personal_mensual104[[#This Row],[Hores imputades a l''acció]]*$J$20</f>
        <v>#DIV/0!</v>
      </c>
      <c r="R17" s="10">
        <v>2032</v>
      </c>
      <c r="T17" s="10" t="s">
        <v>22</v>
      </c>
    </row>
    <row r="18" spans="1:20" x14ac:dyDescent="0.25">
      <c r="A18" s="11"/>
      <c r="B18" s="12"/>
      <c r="C18" s="19"/>
      <c r="D18" s="23"/>
      <c r="E18" s="23"/>
      <c r="F18" s="28"/>
      <c r="G18" s="29"/>
      <c r="H18" s="30"/>
      <c r="I18" s="27"/>
      <c r="J18" s="8" t="e">
        <f t="shared" si="0"/>
        <v>#DIV/0!</v>
      </c>
      <c r="K18" s="76" t="e">
        <f t="shared" si="1"/>
        <v>#DIV/0!</v>
      </c>
      <c r="L18" s="75" t="e">
        <f>Personal_mensual104[[#This Row],[Hores imputades a l''acció]]*$J$20</f>
        <v>#DIV/0!</v>
      </c>
      <c r="R18" s="10">
        <v>2033</v>
      </c>
      <c r="T18" s="10" t="s">
        <v>23</v>
      </c>
    </row>
    <row r="19" spans="1:20" ht="15.75" thickBot="1" x14ac:dyDescent="0.3">
      <c r="A19" s="11"/>
      <c r="B19" s="12"/>
      <c r="C19" s="31"/>
      <c r="D19" s="32"/>
      <c r="E19" s="33"/>
      <c r="F19" s="34"/>
      <c r="G19" s="35"/>
      <c r="H19" s="36"/>
      <c r="I19" s="37"/>
      <c r="J19" s="9" t="e">
        <f t="shared" si="0"/>
        <v>#DIV/0!</v>
      </c>
      <c r="K19" s="77" t="e">
        <f t="shared" si="1"/>
        <v>#DIV/0!</v>
      </c>
      <c r="L19" s="78" t="e">
        <f>Personal_mensual104[[#This Row],[Hores imputades a l''acció]]*$J$20</f>
        <v>#DIV/0!</v>
      </c>
      <c r="R19" s="10">
        <v>2034</v>
      </c>
      <c r="T19" s="10" t="s">
        <v>37</v>
      </c>
    </row>
    <row r="20" spans="1:20" ht="15.75" thickBot="1" x14ac:dyDescent="0.3">
      <c r="A20" s="60" t="s">
        <v>11</v>
      </c>
      <c r="B20" s="7"/>
      <c r="C20" s="64"/>
      <c r="D20" s="5">
        <f>SUM(Personal_mensual104[Salari brut])</f>
        <v>0</v>
      </c>
      <c r="E20" s="5">
        <f>SUM(Personal_mensual104[Contingències comuns])</f>
        <v>0</v>
      </c>
      <c r="F20" s="5">
        <f>SUM(Personal_mensual104[Bonificacions])</f>
        <v>0</v>
      </c>
      <c r="G20" s="65" t="e">
        <f>AVERAGE(G4:G19)</f>
        <v>#DIV/0!</v>
      </c>
      <c r="H20" s="66">
        <f>SUM(Personal_mensual104[Hores laborables mensuals treballades])</f>
        <v>0</v>
      </c>
      <c r="I20" s="67">
        <f>SUM(Personal_mensual104[Hores imputades a l''acció])</f>
        <v>0</v>
      </c>
      <c r="J20" s="5" t="e">
        <f>(((E20*G20)-F20)+D20)/H20</f>
        <v>#DIV/0!</v>
      </c>
      <c r="K20" s="5" t="e">
        <f>SUM(Personal_mensual104[Import total justificat
 (columna I del compte justificatiu)])</f>
        <v>#DIV/0!</v>
      </c>
      <c r="L20" s="68" t="e">
        <f>SUM(Personal_mensual104[Import imputat a l''acció 
(columna K del compte justificatiu)])</f>
        <v>#DIV/0!</v>
      </c>
    </row>
    <row r="21" spans="1:20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2" spans="1:20" ht="18.75" thickBot="1" x14ac:dyDescent="0.35">
      <c r="A22" s="83" t="s">
        <v>25</v>
      </c>
      <c r="B22" s="57"/>
      <c r="C22" s="57"/>
      <c r="D22" s="57"/>
      <c r="E22" s="57"/>
      <c r="F22" s="58"/>
      <c r="G22" s="58"/>
      <c r="H22" s="57"/>
      <c r="I22" s="57"/>
      <c r="J22" s="57"/>
      <c r="K22" s="57"/>
      <c r="L22" s="59"/>
      <c r="T22" s="10" t="s">
        <v>24</v>
      </c>
    </row>
    <row r="23" spans="1:20" ht="77.25" thickBot="1" x14ac:dyDescent="0.3">
      <c r="A23" s="60" t="s">
        <v>26</v>
      </c>
      <c r="B23" s="7" t="s">
        <v>27</v>
      </c>
      <c r="C23" s="7" t="s">
        <v>4</v>
      </c>
      <c r="D23" s="7" t="s">
        <v>5</v>
      </c>
      <c r="E23" s="2" t="s">
        <v>6</v>
      </c>
      <c r="F23" s="2" t="s">
        <v>7</v>
      </c>
      <c r="G23" s="2" t="s">
        <v>8</v>
      </c>
      <c r="H23" s="7" t="s">
        <v>28</v>
      </c>
      <c r="I23" s="7" t="s">
        <v>9</v>
      </c>
      <c r="J23" s="7" t="s">
        <v>10</v>
      </c>
      <c r="K23" s="7" t="s">
        <v>32</v>
      </c>
      <c r="L23" s="61" t="s">
        <v>33</v>
      </c>
    </row>
    <row r="24" spans="1:20" x14ac:dyDescent="0.25">
      <c r="A24" s="38"/>
      <c r="B24" s="39"/>
      <c r="C24" s="40"/>
      <c r="D24" s="41"/>
      <c r="E24" s="41"/>
      <c r="F24" s="42"/>
      <c r="G24" s="43"/>
      <c r="H24" s="44">
        <f>$H$20</f>
        <v>0</v>
      </c>
      <c r="I24" s="45">
        <f>$I$20</f>
        <v>0</v>
      </c>
      <c r="J24" s="79" t="e">
        <f>(((E24*G24)-F24)+D24)/H24</f>
        <v>#DIV/0!</v>
      </c>
      <c r="K24" s="4" t="e">
        <f>H24*$J$24</f>
        <v>#DIV/0!</v>
      </c>
      <c r="L24" s="80" t="e">
        <f>I24*J24</f>
        <v>#DIV/0!</v>
      </c>
    </row>
    <row r="25" spans="1:20" x14ac:dyDescent="0.25">
      <c r="A25" s="38"/>
      <c r="B25" s="39"/>
      <c r="C25" s="40"/>
      <c r="D25" s="41"/>
      <c r="E25" s="46"/>
      <c r="F25" s="42"/>
      <c r="G25" s="47"/>
      <c r="H25" s="44">
        <f t="shared" ref="H25:H26" si="2">$H$20</f>
        <v>0</v>
      </c>
      <c r="I25" s="45">
        <f t="shared" ref="I25:I26" si="3">$I$20</f>
        <v>0</v>
      </c>
      <c r="J25" s="79" t="e">
        <f t="shared" ref="J25:J26" si="4">(((E25*G25)-F25)+D25)/H25</f>
        <v>#DIV/0!</v>
      </c>
      <c r="K25" s="4" t="e">
        <f>H25*$J$25</f>
        <v>#DIV/0!</v>
      </c>
      <c r="L25" s="80" t="e">
        <f t="shared" ref="L25:L26" si="5">I25*J25</f>
        <v>#DIV/0!</v>
      </c>
    </row>
    <row r="26" spans="1:20" ht="15.75" thickBot="1" x14ac:dyDescent="0.3">
      <c r="A26" s="38"/>
      <c r="B26" s="39"/>
      <c r="C26" s="48"/>
      <c r="D26" s="49"/>
      <c r="E26" s="49"/>
      <c r="F26" s="50"/>
      <c r="G26" s="51"/>
      <c r="H26" s="52">
        <f t="shared" si="2"/>
        <v>0</v>
      </c>
      <c r="I26" s="53">
        <f t="shared" si="3"/>
        <v>0</v>
      </c>
      <c r="J26" s="81" t="e">
        <f t="shared" si="4"/>
        <v>#DIV/0!</v>
      </c>
      <c r="K26" s="4" t="e">
        <f>H26*$J$26</f>
        <v>#DIV/0!</v>
      </c>
      <c r="L26" s="80" t="e">
        <f t="shared" si="5"/>
        <v>#DIV/0!</v>
      </c>
    </row>
    <row r="27" spans="1:20" ht="18" customHeight="1" thickBot="1" x14ac:dyDescent="0.3">
      <c r="A27" s="69" t="s">
        <v>29</v>
      </c>
      <c r="B27" s="70"/>
      <c r="C27" s="71"/>
      <c r="D27" s="5">
        <f>SUM(D24:D26)</f>
        <v>0</v>
      </c>
      <c r="E27" s="5">
        <f>SUM(E24:E26)</f>
        <v>0</v>
      </c>
      <c r="F27" s="5">
        <f>SUM(F24:F26)</f>
        <v>0</v>
      </c>
      <c r="G27" s="65" t="e">
        <f>AVERAGE(G24:G26)</f>
        <v>#DIV/0!</v>
      </c>
      <c r="H27" s="66">
        <f>H20</f>
        <v>0</v>
      </c>
      <c r="I27" s="67">
        <f>I20</f>
        <v>0</v>
      </c>
      <c r="J27" s="72" t="e">
        <f>(((E27*G27)-F27)+D27)/H27</f>
        <v>#DIV/0!</v>
      </c>
      <c r="K27" s="5" t="e">
        <f>SUM(K24:K26)</f>
        <v>#DIV/0!</v>
      </c>
      <c r="L27" s="73" t="e">
        <f>SUM(L24:L26)</f>
        <v>#DIV/0!</v>
      </c>
    </row>
    <row r="28" spans="1:20" ht="15.75" thickBot="1" x14ac:dyDescent="0.3">
      <c r="A28" s="84" t="s">
        <v>30</v>
      </c>
      <c r="B28" s="85"/>
      <c r="C28" s="85"/>
      <c r="D28" s="86">
        <f>SUM(D20,D27)</f>
        <v>0</v>
      </c>
      <c r="E28" s="86">
        <f t="shared" ref="E28:F28" si="6">SUM(E20,E27)</f>
        <v>0</v>
      </c>
      <c r="F28" s="86">
        <f t="shared" si="6"/>
        <v>0</v>
      </c>
      <c r="G28" s="87" t="e">
        <f>AVERAGE(Personal_mensual104[% Quota patronal],G24:G26)</f>
        <v>#DIV/0!</v>
      </c>
      <c r="H28" s="88">
        <f>SUM(Personal_mensual104[Hores laborables mensuals treballades])</f>
        <v>0</v>
      </c>
      <c r="I28" s="89">
        <f>SUM(Personal_mensual104[Hores imputades a l''acció])</f>
        <v>0</v>
      </c>
      <c r="J28" s="90" t="e">
        <f>(((E28*G28)-F28)+D28)/H28</f>
        <v>#DIV/0!</v>
      </c>
      <c r="K28" s="86" t="e">
        <f>SUM(K20,K27)</f>
        <v>#DIV/0!</v>
      </c>
      <c r="L28" s="86" t="e">
        <f>SUM(L20,L27)</f>
        <v>#DIV/0!</v>
      </c>
    </row>
  </sheetData>
  <sheetProtection algorithmName="SHA-512" hashValue="BnZbVfkRI16wvk1b8ifN7iYL+KEj+JHBFmy/QEpM1lUlF18mEwwUwkaHhrpcnojI3BUju4e+NpebimwZZYOtzw==" saltValue="WiISMmGNKVYavh2ms66wlw==" spinCount="100000" sheet="1" objects="1" scenarios="1"/>
  <dataValidations count="3">
    <dataValidation type="list" allowBlank="1" showInputMessage="1" showErrorMessage="1" sqref="B24:B26" xr:uid="{C252CD92-186D-4B23-91DB-1202FAEA680B}">
      <formula1>$T$22</formula1>
    </dataValidation>
    <dataValidation type="list" allowBlank="1" showInputMessage="1" showErrorMessage="1" sqref="B4:B19" xr:uid="{575828E6-D483-4590-B824-275AAD53EFBA}">
      <formula1>$T$4:$T$19</formula1>
    </dataValidation>
    <dataValidation type="list" allowBlank="1" showInputMessage="1" showErrorMessage="1" sqref="A4:A19 A24:A26" xr:uid="{B040A0ED-13BD-4090-A064-27858FC9CB5D}">
      <formula1>$R$4:$R$19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headerFooter>
    <oddFooter>&amp;R&amp;8Model de càlcul de despeses de personal
Versió 4, 6 de març de 2024</oddFooter>
  </headerFooter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71061-3FC7-45E8-919E-99060220DA85}">
  <sheetPr>
    <pageSetUpPr fitToPage="1"/>
  </sheetPr>
  <dimension ref="A1:T28"/>
  <sheetViews>
    <sheetView topLeftCell="A7" zoomScale="90" zoomScaleNormal="90" workbookViewId="0">
      <selection activeCell="K3" sqref="K3"/>
    </sheetView>
  </sheetViews>
  <sheetFormatPr defaultRowHeight="15" x14ac:dyDescent="0.25"/>
  <cols>
    <col min="1" max="1" width="11.28515625" style="10" customWidth="1"/>
    <col min="2" max="2" width="13.5703125" style="10" customWidth="1"/>
    <col min="3" max="3" width="27.7109375" style="10" customWidth="1"/>
    <col min="4" max="4" width="15.140625" style="10" customWidth="1"/>
    <col min="5" max="5" width="13.85546875" style="10" customWidth="1"/>
    <col min="6" max="6" width="13.28515625" style="10" customWidth="1"/>
    <col min="7" max="7" width="10.7109375" style="10" customWidth="1"/>
    <col min="8" max="8" width="12.85546875" style="10" customWidth="1"/>
    <col min="9" max="9" width="11.85546875" style="10" customWidth="1"/>
    <col min="10" max="10" width="10.28515625" style="10" customWidth="1"/>
    <col min="11" max="11" width="16.42578125" style="10" customWidth="1"/>
    <col min="12" max="12" width="16.28515625" style="10" customWidth="1"/>
    <col min="13" max="17" width="9.140625" style="10"/>
    <col min="18" max="18" width="9.140625" style="10" hidden="1" customWidth="1"/>
    <col min="19" max="19" width="0" style="10" hidden="1" customWidth="1"/>
    <col min="20" max="20" width="9.140625" style="10" hidden="1" customWidth="1"/>
    <col min="21" max="16384" width="9.140625" style="10"/>
  </cols>
  <sheetData>
    <row r="1" spans="1:20" ht="18" x14ac:dyDescent="0.3">
      <c r="A1" s="82" t="s">
        <v>0</v>
      </c>
      <c r="B1" s="62"/>
      <c r="C1" s="62"/>
      <c r="D1" s="62"/>
      <c r="E1" s="62"/>
      <c r="F1" s="63"/>
      <c r="G1" s="63"/>
      <c r="H1" s="62"/>
      <c r="I1" s="62"/>
      <c r="J1" s="62"/>
      <c r="K1" s="62"/>
      <c r="L1" s="62"/>
    </row>
    <row r="2" spans="1:20" ht="18.75" thickBot="1" x14ac:dyDescent="0.35">
      <c r="A2" s="83" t="s">
        <v>1</v>
      </c>
      <c r="B2" s="62"/>
      <c r="C2" s="62"/>
      <c r="D2" s="62"/>
      <c r="E2" s="62"/>
      <c r="F2" s="63"/>
      <c r="G2" s="63"/>
      <c r="H2" s="62"/>
      <c r="I2" s="62"/>
      <c r="J2" s="62"/>
      <c r="K2" s="62"/>
      <c r="L2" s="62"/>
    </row>
    <row r="3" spans="1:20" ht="77.25" thickBot="1" x14ac:dyDescent="0.3">
      <c r="A3" s="1" t="s">
        <v>2</v>
      </c>
      <c r="B3" s="54" t="s">
        <v>3</v>
      </c>
      <c r="C3" s="54" t="s">
        <v>4</v>
      </c>
      <c r="D3" s="55" t="s">
        <v>5</v>
      </c>
      <c r="E3" s="54" t="s">
        <v>6</v>
      </c>
      <c r="F3" s="55" t="s">
        <v>7</v>
      </c>
      <c r="G3" s="54" t="s">
        <v>8</v>
      </c>
      <c r="H3" s="54" t="s">
        <v>31</v>
      </c>
      <c r="I3" s="54" t="s">
        <v>9</v>
      </c>
      <c r="J3" s="54" t="s">
        <v>10</v>
      </c>
      <c r="K3" s="7" t="s">
        <v>32</v>
      </c>
      <c r="L3" s="6" t="s">
        <v>33</v>
      </c>
    </row>
    <row r="4" spans="1:20" x14ac:dyDescent="0.25">
      <c r="A4" s="11"/>
      <c r="B4" s="12"/>
      <c r="C4" s="13"/>
      <c r="D4" s="14"/>
      <c r="E4" s="14"/>
      <c r="F4" s="14"/>
      <c r="G4" s="15"/>
      <c r="H4" s="16"/>
      <c r="I4" s="17"/>
      <c r="J4" s="74" t="e">
        <f t="shared" ref="J4:J19" si="0">(((E4*G4)-F4)+D4)/H4</f>
        <v>#DIV/0!</v>
      </c>
      <c r="K4" s="3" t="e">
        <f>H4*$J$20</f>
        <v>#DIV/0!</v>
      </c>
      <c r="L4" s="75" t="e">
        <f>Personal_mensual1045[[#This Row],[Hores imputades a l''acció]]*$J$20</f>
        <v>#DIV/0!</v>
      </c>
      <c r="R4" s="10">
        <v>2019</v>
      </c>
      <c r="T4" s="10" t="s">
        <v>12</v>
      </c>
    </row>
    <row r="5" spans="1:20" x14ac:dyDescent="0.25">
      <c r="A5" s="11"/>
      <c r="B5" s="12"/>
      <c r="C5" s="18"/>
      <c r="D5" s="14"/>
      <c r="E5" s="14"/>
      <c r="F5" s="14"/>
      <c r="G5" s="15"/>
      <c r="H5" s="16"/>
      <c r="I5" s="17"/>
      <c r="J5" s="74" t="e">
        <f t="shared" si="0"/>
        <v>#DIV/0!</v>
      </c>
      <c r="K5" s="3" t="e">
        <f t="shared" ref="K5:K19" si="1">H5*$J$20</f>
        <v>#DIV/0!</v>
      </c>
      <c r="L5" s="75" t="e">
        <f>Personal_mensual1045[[#This Row],[Hores imputades a l''acció]]*$J$20</f>
        <v>#DIV/0!</v>
      </c>
      <c r="R5" s="10">
        <v>2020</v>
      </c>
      <c r="T5" s="10" t="s">
        <v>13</v>
      </c>
    </row>
    <row r="6" spans="1:20" x14ac:dyDescent="0.25">
      <c r="A6" s="11"/>
      <c r="B6" s="12"/>
      <c r="C6" s="19"/>
      <c r="D6" s="14"/>
      <c r="E6" s="14"/>
      <c r="F6" s="14"/>
      <c r="G6" s="15"/>
      <c r="H6" s="16"/>
      <c r="I6" s="17"/>
      <c r="J6" s="74" t="e">
        <f t="shared" si="0"/>
        <v>#DIV/0!</v>
      </c>
      <c r="K6" s="3" t="e">
        <f t="shared" si="1"/>
        <v>#DIV/0!</v>
      </c>
      <c r="L6" s="75" t="e">
        <f>Personal_mensual1045[[#This Row],[Hores imputades a l''acció]]*$J$20</f>
        <v>#DIV/0!</v>
      </c>
      <c r="R6" s="10">
        <v>2021</v>
      </c>
      <c r="T6" s="10" t="s">
        <v>14</v>
      </c>
    </row>
    <row r="7" spans="1:20" x14ac:dyDescent="0.25">
      <c r="A7" s="11"/>
      <c r="B7" s="12"/>
      <c r="C7" s="20"/>
      <c r="D7" s="14"/>
      <c r="E7" s="14"/>
      <c r="F7" s="14"/>
      <c r="G7" s="15"/>
      <c r="H7" s="16"/>
      <c r="I7" s="17"/>
      <c r="J7" s="74" t="e">
        <f t="shared" si="0"/>
        <v>#DIV/0!</v>
      </c>
      <c r="K7" s="3" t="e">
        <f t="shared" si="1"/>
        <v>#DIV/0!</v>
      </c>
      <c r="L7" s="75" t="e">
        <f>Personal_mensual1045[[#This Row],[Hores imputades a l''acció]]*$J$20</f>
        <v>#DIV/0!</v>
      </c>
      <c r="R7" s="10">
        <v>2022</v>
      </c>
      <c r="T7" s="10" t="s">
        <v>35</v>
      </c>
    </row>
    <row r="8" spans="1:20" x14ac:dyDescent="0.25">
      <c r="A8" s="11"/>
      <c r="B8" s="12"/>
      <c r="C8" s="20"/>
      <c r="D8" s="14"/>
      <c r="E8" s="14"/>
      <c r="F8" s="14"/>
      <c r="G8" s="15"/>
      <c r="H8" s="16"/>
      <c r="I8" s="17"/>
      <c r="J8" s="74" t="e">
        <f t="shared" si="0"/>
        <v>#DIV/0!</v>
      </c>
      <c r="K8" s="3" t="e">
        <f t="shared" si="1"/>
        <v>#DIV/0!</v>
      </c>
      <c r="L8" s="75" t="e">
        <f>Personal_mensual1045[[#This Row],[Hores imputades a l''acció]]*$J$20</f>
        <v>#DIV/0!</v>
      </c>
      <c r="R8" s="10">
        <v>2023</v>
      </c>
      <c r="T8" s="10" t="s">
        <v>15</v>
      </c>
    </row>
    <row r="9" spans="1:20" x14ac:dyDescent="0.25">
      <c r="A9" s="11"/>
      <c r="B9" s="12"/>
      <c r="C9" s="20"/>
      <c r="D9" s="14"/>
      <c r="E9" s="14"/>
      <c r="F9" s="14"/>
      <c r="G9" s="15"/>
      <c r="H9" s="16"/>
      <c r="I9" s="17"/>
      <c r="J9" s="74" t="e">
        <f t="shared" si="0"/>
        <v>#DIV/0!</v>
      </c>
      <c r="K9" s="76" t="e">
        <f t="shared" si="1"/>
        <v>#DIV/0!</v>
      </c>
      <c r="L9" s="75" t="e">
        <f>Personal_mensual1045[[#This Row],[Hores imputades a l''acció]]*$J$20</f>
        <v>#DIV/0!</v>
      </c>
      <c r="R9" s="10">
        <v>2024</v>
      </c>
      <c r="T9" s="10" t="s">
        <v>16</v>
      </c>
    </row>
    <row r="10" spans="1:20" x14ac:dyDescent="0.25">
      <c r="A10" s="11"/>
      <c r="B10" s="12"/>
      <c r="C10" s="20"/>
      <c r="D10" s="14"/>
      <c r="E10" s="14"/>
      <c r="F10" s="14"/>
      <c r="G10" s="15"/>
      <c r="H10" s="16"/>
      <c r="I10" s="17"/>
      <c r="J10" s="74" t="e">
        <f t="shared" si="0"/>
        <v>#DIV/0!</v>
      </c>
      <c r="K10" s="76" t="e">
        <f t="shared" si="1"/>
        <v>#DIV/0!</v>
      </c>
      <c r="L10" s="75" t="e">
        <f>Personal_mensual1045[[#This Row],[Hores imputades a l''acció]]*$J$20</f>
        <v>#DIV/0!</v>
      </c>
      <c r="R10" s="10">
        <v>2025</v>
      </c>
      <c r="T10" s="10" t="s">
        <v>17</v>
      </c>
    </row>
    <row r="11" spans="1:20" x14ac:dyDescent="0.25">
      <c r="A11" s="11"/>
      <c r="B11" s="12"/>
      <c r="C11" s="21"/>
      <c r="D11" s="14"/>
      <c r="E11" s="14"/>
      <c r="F11" s="14"/>
      <c r="G11" s="15"/>
      <c r="H11" s="16"/>
      <c r="I11" s="17"/>
      <c r="J11" s="74" t="e">
        <f t="shared" si="0"/>
        <v>#DIV/0!</v>
      </c>
      <c r="K11" s="76" t="e">
        <f t="shared" si="1"/>
        <v>#DIV/0!</v>
      </c>
      <c r="L11" s="75" t="e">
        <f>Personal_mensual1045[[#This Row],[Hores imputades a l''acció]]*$J$20</f>
        <v>#DIV/0!</v>
      </c>
      <c r="R11" s="10">
        <v>2026</v>
      </c>
      <c r="T11" s="10" t="s">
        <v>34</v>
      </c>
    </row>
    <row r="12" spans="1:20" x14ac:dyDescent="0.25">
      <c r="A12" s="11"/>
      <c r="B12" s="12"/>
      <c r="C12" s="20"/>
      <c r="D12" s="14"/>
      <c r="E12" s="14"/>
      <c r="F12" s="14"/>
      <c r="G12" s="15"/>
      <c r="H12" s="16"/>
      <c r="I12" s="17"/>
      <c r="J12" s="74" t="e">
        <f t="shared" si="0"/>
        <v>#DIV/0!</v>
      </c>
      <c r="K12" s="76" t="e">
        <f t="shared" si="1"/>
        <v>#DIV/0!</v>
      </c>
      <c r="L12" s="75" t="e">
        <f>Personal_mensual1045[[#This Row],[Hores imputades a l''acció]]*$J$20</f>
        <v>#DIV/0!</v>
      </c>
      <c r="R12" s="10">
        <v>2027</v>
      </c>
      <c r="T12" s="10" t="s">
        <v>18</v>
      </c>
    </row>
    <row r="13" spans="1:20" x14ac:dyDescent="0.25">
      <c r="A13" s="11"/>
      <c r="B13" s="12"/>
      <c r="C13" s="20"/>
      <c r="D13" s="14"/>
      <c r="E13" s="14"/>
      <c r="F13" s="14"/>
      <c r="G13" s="15"/>
      <c r="H13" s="16"/>
      <c r="I13" s="17"/>
      <c r="J13" s="74" t="e">
        <f t="shared" si="0"/>
        <v>#DIV/0!</v>
      </c>
      <c r="K13" s="76" t="e">
        <f t="shared" si="1"/>
        <v>#DIV/0!</v>
      </c>
      <c r="L13" s="75" t="e">
        <f>Personal_mensual1045[[#This Row],[Hores imputades a l''acció]]*$J$20</f>
        <v>#DIV/0!</v>
      </c>
      <c r="R13" s="10">
        <v>2028</v>
      </c>
      <c r="T13" s="10" t="s">
        <v>19</v>
      </c>
    </row>
    <row r="14" spans="1:20" x14ac:dyDescent="0.25">
      <c r="A14" s="11"/>
      <c r="B14" s="12"/>
      <c r="C14" s="20"/>
      <c r="D14" s="14"/>
      <c r="E14" s="14"/>
      <c r="F14" s="14"/>
      <c r="G14" s="15"/>
      <c r="H14" s="16"/>
      <c r="I14" s="17"/>
      <c r="J14" s="74" t="e">
        <f t="shared" si="0"/>
        <v>#DIV/0!</v>
      </c>
      <c r="K14" s="76" t="e">
        <f t="shared" si="1"/>
        <v>#DIV/0!</v>
      </c>
      <c r="L14" s="75" t="e">
        <f>Personal_mensual1045[[#This Row],[Hores imputades a l''acció]]*$J$20</f>
        <v>#DIV/0!</v>
      </c>
      <c r="R14" s="10">
        <v>2029</v>
      </c>
      <c r="T14" s="10" t="s">
        <v>20</v>
      </c>
    </row>
    <row r="15" spans="1:20" x14ac:dyDescent="0.25">
      <c r="A15" s="11"/>
      <c r="B15" s="12"/>
      <c r="C15" s="20"/>
      <c r="D15" s="14"/>
      <c r="E15" s="14"/>
      <c r="F15" s="14"/>
      <c r="G15" s="15"/>
      <c r="H15" s="16"/>
      <c r="I15" s="17"/>
      <c r="J15" s="74" t="e">
        <f t="shared" si="0"/>
        <v>#DIV/0!</v>
      </c>
      <c r="K15" s="76" t="e">
        <f t="shared" si="1"/>
        <v>#DIV/0!</v>
      </c>
      <c r="L15" s="75" t="e">
        <f>Personal_mensual1045[[#This Row],[Hores imputades a l''acció]]*$J$20</f>
        <v>#DIV/0!</v>
      </c>
      <c r="R15" s="10">
        <v>2030</v>
      </c>
      <c r="T15" s="10" t="s">
        <v>36</v>
      </c>
    </row>
    <row r="16" spans="1:20" x14ac:dyDescent="0.25">
      <c r="A16" s="11"/>
      <c r="B16" s="12"/>
      <c r="C16" s="20"/>
      <c r="D16" s="22"/>
      <c r="E16" s="23"/>
      <c r="F16" s="24"/>
      <c r="G16" s="25"/>
      <c r="H16" s="26"/>
      <c r="I16" s="27"/>
      <c r="J16" s="8" t="e">
        <f t="shared" si="0"/>
        <v>#DIV/0!</v>
      </c>
      <c r="K16" s="76" t="e">
        <f t="shared" si="1"/>
        <v>#DIV/0!</v>
      </c>
      <c r="L16" s="75" t="e">
        <f>Personal_mensual1045[[#This Row],[Hores imputades a l''acció]]*$J$20</f>
        <v>#DIV/0!</v>
      </c>
      <c r="R16" s="10">
        <v>2031</v>
      </c>
      <c r="T16" s="10" t="s">
        <v>21</v>
      </c>
    </row>
    <row r="17" spans="1:20" x14ac:dyDescent="0.25">
      <c r="A17" s="11"/>
      <c r="B17" s="12"/>
      <c r="C17" s="20"/>
      <c r="D17" s="22"/>
      <c r="E17" s="23"/>
      <c r="F17" s="24"/>
      <c r="G17" s="25"/>
      <c r="H17" s="26"/>
      <c r="I17" s="27"/>
      <c r="J17" s="8" t="e">
        <f t="shared" si="0"/>
        <v>#DIV/0!</v>
      </c>
      <c r="K17" s="76" t="e">
        <f t="shared" si="1"/>
        <v>#DIV/0!</v>
      </c>
      <c r="L17" s="75" t="e">
        <f>Personal_mensual1045[[#This Row],[Hores imputades a l''acció]]*$J$20</f>
        <v>#DIV/0!</v>
      </c>
      <c r="R17" s="10">
        <v>2032</v>
      </c>
      <c r="T17" s="10" t="s">
        <v>22</v>
      </c>
    </row>
    <row r="18" spans="1:20" x14ac:dyDescent="0.25">
      <c r="A18" s="11"/>
      <c r="B18" s="12"/>
      <c r="C18" s="19"/>
      <c r="D18" s="23"/>
      <c r="E18" s="23"/>
      <c r="F18" s="28"/>
      <c r="G18" s="29"/>
      <c r="H18" s="30"/>
      <c r="I18" s="27"/>
      <c r="J18" s="8" t="e">
        <f t="shared" si="0"/>
        <v>#DIV/0!</v>
      </c>
      <c r="K18" s="76" t="e">
        <f t="shared" si="1"/>
        <v>#DIV/0!</v>
      </c>
      <c r="L18" s="75" t="e">
        <f>Personal_mensual1045[[#This Row],[Hores imputades a l''acció]]*$J$20</f>
        <v>#DIV/0!</v>
      </c>
      <c r="R18" s="10">
        <v>2033</v>
      </c>
      <c r="T18" s="10" t="s">
        <v>23</v>
      </c>
    </row>
    <row r="19" spans="1:20" ht="15.75" thickBot="1" x14ac:dyDescent="0.3">
      <c r="A19" s="11"/>
      <c r="B19" s="12"/>
      <c r="C19" s="31"/>
      <c r="D19" s="32"/>
      <c r="E19" s="33"/>
      <c r="F19" s="34"/>
      <c r="G19" s="35"/>
      <c r="H19" s="36"/>
      <c r="I19" s="37"/>
      <c r="J19" s="9" t="e">
        <f t="shared" si="0"/>
        <v>#DIV/0!</v>
      </c>
      <c r="K19" s="77" t="e">
        <f t="shared" si="1"/>
        <v>#DIV/0!</v>
      </c>
      <c r="L19" s="78" t="e">
        <f>Personal_mensual1045[[#This Row],[Hores imputades a l''acció]]*$J$20</f>
        <v>#DIV/0!</v>
      </c>
      <c r="R19" s="10">
        <v>2034</v>
      </c>
      <c r="T19" s="10" t="s">
        <v>37</v>
      </c>
    </row>
    <row r="20" spans="1:20" ht="15.75" thickBot="1" x14ac:dyDescent="0.3">
      <c r="A20" s="60" t="s">
        <v>11</v>
      </c>
      <c r="B20" s="7"/>
      <c r="C20" s="64"/>
      <c r="D20" s="5">
        <f>SUM(Personal_mensual1045[Salari brut])</f>
        <v>0</v>
      </c>
      <c r="E20" s="5">
        <f>SUM(Personal_mensual1045[Contingències comuns])</f>
        <v>0</v>
      </c>
      <c r="F20" s="5">
        <f>SUM(Personal_mensual1045[Bonificacions])</f>
        <v>0</v>
      </c>
      <c r="G20" s="65" t="e">
        <f>AVERAGE(G4:G19)</f>
        <v>#DIV/0!</v>
      </c>
      <c r="H20" s="66">
        <f>SUM(Personal_mensual1045[Hores laborables mensuals treballades])</f>
        <v>0</v>
      </c>
      <c r="I20" s="67">
        <f>SUM(Personal_mensual1045[Hores imputades a l''acció])</f>
        <v>0</v>
      </c>
      <c r="J20" s="5" t="e">
        <f>(((E20*G20)-F20)+D20)/H20</f>
        <v>#DIV/0!</v>
      </c>
      <c r="K20" s="5" t="e">
        <f>SUM(Personal_mensual1045[Import total justificat
 (columna I del compte justificatiu)])</f>
        <v>#DIV/0!</v>
      </c>
      <c r="L20" s="68" t="e">
        <f>SUM(Personal_mensual1045[Import imputat a l''acció 
(columna K del compte justificatiu)])</f>
        <v>#DIV/0!</v>
      </c>
    </row>
    <row r="21" spans="1:20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2" spans="1:20" ht="18.75" thickBot="1" x14ac:dyDescent="0.35">
      <c r="A22" s="83" t="s">
        <v>25</v>
      </c>
      <c r="B22" s="57"/>
      <c r="C22" s="57"/>
      <c r="D22" s="57"/>
      <c r="E22" s="57"/>
      <c r="F22" s="58"/>
      <c r="G22" s="58"/>
      <c r="H22" s="57"/>
      <c r="I22" s="57"/>
      <c r="J22" s="57"/>
      <c r="K22" s="57"/>
      <c r="L22" s="59"/>
      <c r="T22" s="10" t="s">
        <v>24</v>
      </c>
    </row>
    <row r="23" spans="1:20" ht="77.25" thickBot="1" x14ac:dyDescent="0.3">
      <c r="A23" s="60" t="s">
        <v>26</v>
      </c>
      <c r="B23" s="7" t="s">
        <v>27</v>
      </c>
      <c r="C23" s="7" t="s">
        <v>4</v>
      </c>
      <c r="D23" s="7" t="s">
        <v>5</v>
      </c>
      <c r="E23" s="2" t="s">
        <v>6</v>
      </c>
      <c r="F23" s="2" t="s">
        <v>7</v>
      </c>
      <c r="G23" s="2" t="s">
        <v>8</v>
      </c>
      <c r="H23" s="7" t="s">
        <v>28</v>
      </c>
      <c r="I23" s="7" t="s">
        <v>9</v>
      </c>
      <c r="J23" s="7" t="s">
        <v>10</v>
      </c>
      <c r="K23" s="7" t="s">
        <v>32</v>
      </c>
      <c r="L23" s="61" t="s">
        <v>33</v>
      </c>
    </row>
    <row r="24" spans="1:20" x14ac:dyDescent="0.25">
      <c r="A24" s="38"/>
      <c r="B24" s="39"/>
      <c r="C24" s="40"/>
      <c r="D24" s="41"/>
      <c r="E24" s="41"/>
      <c r="F24" s="42"/>
      <c r="G24" s="43"/>
      <c r="H24" s="44">
        <f>$H$20</f>
        <v>0</v>
      </c>
      <c r="I24" s="45">
        <f>$I$20</f>
        <v>0</v>
      </c>
      <c r="J24" s="79" t="e">
        <f>(((E24*G24)-F24)+D24)/H24</f>
        <v>#DIV/0!</v>
      </c>
      <c r="K24" s="4" t="e">
        <f>H24*$J$24</f>
        <v>#DIV/0!</v>
      </c>
      <c r="L24" s="80" t="e">
        <f>I24*J24</f>
        <v>#DIV/0!</v>
      </c>
    </row>
    <row r="25" spans="1:20" x14ac:dyDescent="0.25">
      <c r="A25" s="38"/>
      <c r="B25" s="39"/>
      <c r="C25" s="40"/>
      <c r="D25" s="41"/>
      <c r="E25" s="46"/>
      <c r="F25" s="42"/>
      <c r="G25" s="47"/>
      <c r="H25" s="44">
        <f t="shared" ref="H25:H26" si="2">$H$20</f>
        <v>0</v>
      </c>
      <c r="I25" s="45">
        <f t="shared" ref="I25:I26" si="3">$I$20</f>
        <v>0</v>
      </c>
      <c r="J25" s="79" t="e">
        <f t="shared" ref="J25:J26" si="4">(((E25*G25)-F25)+D25)/H25</f>
        <v>#DIV/0!</v>
      </c>
      <c r="K25" s="4" t="e">
        <f>H25*$J$25</f>
        <v>#DIV/0!</v>
      </c>
      <c r="L25" s="80" t="e">
        <f t="shared" ref="L25:L26" si="5">I25*J25</f>
        <v>#DIV/0!</v>
      </c>
    </row>
    <row r="26" spans="1:20" ht="15.75" thickBot="1" x14ac:dyDescent="0.3">
      <c r="A26" s="38"/>
      <c r="B26" s="39"/>
      <c r="C26" s="48"/>
      <c r="D26" s="49"/>
      <c r="E26" s="49"/>
      <c r="F26" s="50"/>
      <c r="G26" s="51"/>
      <c r="H26" s="52">
        <f t="shared" si="2"/>
        <v>0</v>
      </c>
      <c r="I26" s="53">
        <f t="shared" si="3"/>
        <v>0</v>
      </c>
      <c r="J26" s="81" t="e">
        <f t="shared" si="4"/>
        <v>#DIV/0!</v>
      </c>
      <c r="K26" s="4" t="e">
        <f>H26*$J$26</f>
        <v>#DIV/0!</v>
      </c>
      <c r="L26" s="80" t="e">
        <f t="shared" si="5"/>
        <v>#DIV/0!</v>
      </c>
    </row>
    <row r="27" spans="1:20" ht="18" customHeight="1" thickBot="1" x14ac:dyDescent="0.3">
      <c r="A27" s="69" t="s">
        <v>29</v>
      </c>
      <c r="B27" s="70"/>
      <c r="C27" s="71"/>
      <c r="D27" s="5">
        <f>SUM(D24:D26)</f>
        <v>0</v>
      </c>
      <c r="E27" s="5">
        <f>SUM(E24:E26)</f>
        <v>0</v>
      </c>
      <c r="F27" s="5">
        <f>SUM(F24:F26)</f>
        <v>0</v>
      </c>
      <c r="G27" s="65" t="e">
        <f>AVERAGE(G24:G26)</f>
        <v>#DIV/0!</v>
      </c>
      <c r="H27" s="66">
        <f>H20</f>
        <v>0</v>
      </c>
      <c r="I27" s="67">
        <f>I20</f>
        <v>0</v>
      </c>
      <c r="J27" s="72" t="e">
        <f>(((E27*G27)-F27)+D27)/H27</f>
        <v>#DIV/0!</v>
      </c>
      <c r="K27" s="5" t="e">
        <f>SUM(K24:K26)</f>
        <v>#DIV/0!</v>
      </c>
      <c r="L27" s="73" t="e">
        <f>SUM(L24:L26)</f>
        <v>#DIV/0!</v>
      </c>
    </row>
    <row r="28" spans="1:20" ht="15.75" thickBot="1" x14ac:dyDescent="0.3">
      <c r="A28" s="84" t="s">
        <v>30</v>
      </c>
      <c r="B28" s="85"/>
      <c r="C28" s="85"/>
      <c r="D28" s="86">
        <f>SUM(D20,D27)</f>
        <v>0</v>
      </c>
      <c r="E28" s="86">
        <f t="shared" ref="E28:F28" si="6">SUM(E20,E27)</f>
        <v>0</v>
      </c>
      <c r="F28" s="86">
        <f t="shared" si="6"/>
        <v>0</v>
      </c>
      <c r="G28" s="87" t="e">
        <f>AVERAGE(Personal_mensual1045[% Quota patronal],G24:G26)</f>
        <v>#DIV/0!</v>
      </c>
      <c r="H28" s="88">
        <f>SUM(Personal_mensual1045[Hores laborables mensuals treballades])</f>
        <v>0</v>
      </c>
      <c r="I28" s="89">
        <f>SUM(Personal_mensual1045[Hores imputades a l''acció])</f>
        <v>0</v>
      </c>
      <c r="J28" s="90" t="e">
        <f>(((E28*G28)-F28)+D28)/H28</f>
        <v>#DIV/0!</v>
      </c>
      <c r="K28" s="86" t="e">
        <f>SUM(K20,K27)</f>
        <v>#DIV/0!</v>
      </c>
      <c r="L28" s="86" t="e">
        <f>SUM(L20,L27)</f>
        <v>#DIV/0!</v>
      </c>
    </row>
  </sheetData>
  <sheetProtection algorithmName="SHA-512" hashValue="BnZbVfkRI16wvk1b8ifN7iYL+KEj+JHBFmy/QEpM1lUlF18mEwwUwkaHhrpcnojI3BUju4e+NpebimwZZYOtzw==" saltValue="WiISMmGNKVYavh2ms66wlw==" spinCount="100000" sheet="1" objects="1" scenarios="1"/>
  <dataValidations count="3">
    <dataValidation type="list" allowBlank="1" showInputMessage="1" showErrorMessage="1" sqref="A4:A19 A24:A26" xr:uid="{369ACE43-0506-4A6E-9C5D-9A937F5B4FE2}">
      <formula1>$R$4:$R$19</formula1>
    </dataValidation>
    <dataValidation type="list" allowBlank="1" showInputMessage="1" showErrorMessage="1" sqref="B4:B19" xr:uid="{66A68028-D219-4A28-8189-8CA3B5C3A52C}">
      <formula1>$T$4:$T$19</formula1>
    </dataValidation>
    <dataValidation type="list" allowBlank="1" showInputMessage="1" showErrorMessage="1" sqref="B24:B26" xr:uid="{97C352C6-4F7A-4075-AD57-DF27D040126D}">
      <formula1>$T$22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headerFooter>
    <oddFooter>&amp;R&amp;8Model de càlcul de despeses de personal
Versió 4, 6 de març de 2024</oddFoot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4</vt:i4>
      </vt:variant>
    </vt:vector>
  </HeadingPairs>
  <TitlesOfParts>
    <vt:vector size="4" baseType="lpstr">
      <vt:lpstr>Personal (persona 1, any X)</vt:lpstr>
      <vt:lpstr>Personal (persona 1, any X+1)</vt:lpstr>
      <vt:lpstr>Personal (persona 2, any X)</vt:lpstr>
      <vt:lpstr>Personal (persona 2, any X+1)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Fe Martinez</dc:creator>
  <cp:lastModifiedBy>Mari Fe Martinez</cp:lastModifiedBy>
  <cp:lastPrinted>2024-03-20T12:52:43Z</cp:lastPrinted>
  <dcterms:created xsi:type="dcterms:W3CDTF">2024-03-06T07:15:16Z</dcterms:created>
  <dcterms:modified xsi:type="dcterms:W3CDTF">2024-03-20T12:52:54Z</dcterms:modified>
</cp:coreProperties>
</file>