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AquestLlibreDeTreball" defaultThemeVersion="166925"/>
  <mc:AlternateContent xmlns:mc="http://schemas.openxmlformats.org/markup-compatibility/2006">
    <mc:Choice Requires="x15">
      <x15ac:absPath xmlns:x15ac="http://schemas.microsoft.com/office/spreadsheetml/2010/11/ac" url="N:\AVALUACIÓ INCENTIUS\2022\Plantilles Sol·licitud Web\RD\"/>
    </mc:Choice>
  </mc:AlternateContent>
  <xr:revisionPtr revIDLastSave="0" documentId="13_ncr:1_{4F39D104-A711-43C7-BE24-7A314BC35FBC}" xr6:coauthVersionLast="44" xr6:coauthVersionMax="44" xr10:uidLastSave="{00000000-0000-0000-0000-000000000000}"/>
  <bookViews>
    <workbookView xWindow="-110" yWindow="-110" windowWidth="19420" windowHeight="10420" tabRatio="800" xr2:uid="{F854858B-141D-4F79-947F-09FCC60F1806}"/>
  </bookViews>
  <sheets>
    <sheet name="INSTRUCCIONS Sol·licitant" sheetId="19" r:id="rId1"/>
    <sheet name="EMPRESA 1 - Líder" sheetId="10" r:id="rId2"/>
    <sheet name="BENEFICIARI 2" sheetId="23" r:id="rId3"/>
    <sheet name="BENEFICIARI 3" sheetId="25" r:id="rId4"/>
    <sheet name="BENEFICIARI 4" sheetId="24" r:id="rId5"/>
    <sheet name="Detall per Imprès Sol·licitud" sheetId="13" r:id="rId6"/>
    <sheet name="Pressupost Global - Resum" sheetId="12" state="hidden" r:id="rId7"/>
    <sheet name="Desplegables" sheetId="2" state="hidden" r:id="rId8"/>
  </sheets>
  <definedNames>
    <definedName name="_xlnm._FilterDatabase" localSheetId="2" hidden="1">'BENEFICIARI 2'!$B$34:$F$34</definedName>
    <definedName name="_xlnm._FilterDatabase" localSheetId="3" hidden="1">'BENEFICIARI 3'!$B$34:$F$34</definedName>
    <definedName name="_xlnm._FilterDatabase" localSheetId="4" hidden="1">'BENEFICIARI 4'!$B$34:$F$34</definedName>
    <definedName name="_xlnm._FilterDatabase" localSheetId="1" hidden="1">'EMPRESA 1 - Líder'!$B$34:$F$34</definedName>
    <definedName name="_xlnm.Print_Area" localSheetId="2">'BENEFICIARI 2'!$B$1:$M$83</definedName>
    <definedName name="_xlnm.Print_Area" localSheetId="3">'BENEFICIARI 3'!$B$1:$M$83</definedName>
    <definedName name="_xlnm.Print_Area" localSheetId="4">'BENEFICIARI 4'!$B$1:$M$83</definedName>
    <definedName name="_xlnm.Print_Area" localSheetId="1">'EMPRESA 1 - Líder'!$B$1:$M$83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0" i="24" l="1"/>
  <c r="J70" i="24" l="1"/>
  <c r="J70" i="25"/>
  <c r="J70" i="23"/>
  <c r="J70" i="10"/>
  <c r="I70" i="10"/>
  <c r="I70" i="23" l="1"/>
  <c r="I70" i="25"/>
  <c r="H37" i="10" l="1"/>
  <c r="H36" i="10"/>
  <c r="H35" i="10"/>
  <c r="H37" i="23"/>
  <c r="H36" i="23"/>
  <c r="H35" i="23"/>
  <c r="H37" i="25"/>
  <c r="H36" i="25"/>
  <c r="H35" i="25"/>
  <c r="H37" i="24"/>
  <c r="H36" i="24"/>
  <c r="H35" i="24"/>
  <c r="F37" i="24"/>
  <c r="F36" i="24"/>
  <c r="F35" i="24"/>
  <c r="F37" i="25"/>
  <c r="F36" i="25"/>
  <c r="F35" i="25"/>
  <c r="F37" i="23"/>
  <c r="F36" i="23"/>
  <c r="F35" i="23"/>
  <c r="F36" i="10"/>
  <c r="F37" i="10"/>
  <c r="F35" i="10"/>
  <c r="H9" i="12" l="1"/>
  <c r="K46" i="10" l="1"/>
  <c r="K45" i="10"/>
  <c r="F27" i="24" l="1"/>
  <c r="F27" i="25"/>
  <c r="F27" i="23"/>
  <c r="F27" i="10"/>
  <c r="I49" i="10"/>
  <c r="B57" i="13" l="1"/>
  <c r="B56" i="13"/>
  <c r="B55" i="13"/>
  <c r="I35" i="13"/>
  <c r="B43" i="13"/>
  <c r="E40" i="13"/>
  <c r="E30" i="13"/>
  <c r="E20" i="13"/>
  <c r="J88" i="12"/>
  <c r="J93" i="12"/>
  <c r="J95" i="12"/>
  <c r="J87" i="12"/>
  <c r="F94" i="12"/>
  <c r="F85" i="12"/>
  <c r="F71" i="12"/>
  <c r="E85" i="12"/>
  <c r="E71" i="12"/>
  <c r="J75" i="12"/>
  <c r="F75" i="12"/>
  <c r="F92" i="25"/>
  <c r="F90" i="25"/>
  <c r="I33" i="13" s="1"/>
  <c r="C90" i="25"/>
  <c r="B33" i="13" s="1"/>
  <c r="M82" i="25"/>
  <c r="M81" i="12" s="1"/>
  <c r="J82" i="25"/>
  <c r="K82" i="25" s="1"/>
  <c r="L81" i="12" s="1"/>
  <c r="P14" i="12" s="1"/>
  <c r="F82" i="25"/>
  <c r="I82" i="25" s="1"/>
  <c r="M81" i="25"/>
  <c r="M80" i="12" s="1"/>
  <c r="N80" i="25"/>
  <c r="N79" i="12" s="1"/>
  <c r="M80" i="25"/>
  <c r="M79" i="12" s="1"/>
  <c r="J80" i="25"/>
  <c r="J79" i="12" s="1"/>
  <c r="F80" i="25"/>
  <c r="F79" i="12" s="1"/>
  <c r="N79" i="25"/>
  <c r="N78" i="12" s="1"/>
  <c r="M79" i="25"/>
  <c r="M78" i="12" s="1"/>
  <c r="J79" i="25"/>
  <c r="J78" i="12" s="1"/>
  <c r="F79" i="25"/>
  <c r="F78" i="12" s="1"/>
  <c r="N78" i="25"/>
  <c r="N81" i="25" s="1"/>
  <c r="N80" i="12" s="1"/>
  <c r="M78" i="25"/>
  <c r="M77" i="12" s="1"/>
  <c r="J78" i="25"/>
  <c r="J81" i="25" s="1"/>
  <c r="J80" i="12" s="1"/>
  <c r="F78" i="25"/>
  <c r="F81" i="25" s="1"/>
  <c r="F80" i="12" s="1"/>
  <c r="M77" i="25"/>
  <c r="M76" i="12" s="1"/>
  <c r="F77" i="25"/>
  <c r="F76" i="12" s="1"/>
  <c r="N76" i="25"/>
  <c r="N75" i="12" s="1"/>
  <c r="M76" i="25"/>
  <c r="M75" i="12" s="1"/>
  <c r="J76" i="25"/>
  <c r="F76" i="25"/>
  <c r="N75" i="25"/>
  <c r="N74" i="12" s="1"/>
  <c r="M75" i="25"/>
  <c r="M74" i="12" s="1"/>
  <c r="J75" i="25"/>
  <c r="J74" i="12" s="1"/>
  <c r="F75" i="25"/>
  <c r="F74" i="12" s="1"/>
  <c r="N74" i="25"/>
  <c r="N77" i="25" s="1"/>
  <c r="N76" i="12" s="1"/>
  <c r="M74" i="25"/>
  <c r="M73" i="12" s="1"/>
  <c r="J74" i="25"/>
  <c r="J77" i="25" s="1"/>
  <c r="K74" i="25" s="1"/>
  <c r="L73" i="12" s="1"/>
  <c r="N14" i="12" s="1"/>
  <c r="F74" i="25"/>
  <c r="K69" i="25"/>
  <c r="J69" i="25"/>
  <c r="I69" i="25"/>
  <c r="K67" i="25"/>
  <c r="L67" i="25" s="1"/>
  <c r="J60" i="25"/>
  <c r="K60" i="25" s="1"/>
  <c r="I60" i="25"/>
  <c r="K58" i="25"/>
  <c r="L58" i="25" s="1"/>
  <c r="K57" i="25"/>
  <c r="L57" i="25" s="1"/>
  <c r="K56" i="25"/>
  <c r="L56" i="25" s="1"/>
  <c r="J49" i="25"/>
  <c r="K49" i="25" s="1"/>
  <c r="I49" i="25"/>
  <c r="K47" i="25"/>
  <c r="L47" i="25" s="1"/>
  <c r="K46" i="25"/>
  <c r="L46" i="25" s="1"/>
  <c r="K45" i="25"/>
  <c r="L45" i="25" s="1"/>
  <c r="O37" i="25"/>
  <c r="P37" i="25" s="1"/>
  <c r="O36" i="25"/>
  <c r="P36" i="25" s="1"/>
  <c r="O35" i="25"/>
  <c r="P35" i="25" s="1"/>
  <c r="H27" i="25"/>
  <c r="K25" i="25"/>
  <c r="J25" i="25"/>
  <c r="I25" i="25"/>
  <c r="K24" i="25"/>
  <c r="L24" i="25" s="1"/>
  <c r="J24" i="25"/>
  <c r="I24" i="25"/>
  <c r="I27" i="25" s="1"/>
  <c r="K23" i="25"/>
  <c r="L23" i="25" s="1"/>
  <c r="J23" i="25"/>
  <c r="I23" i="25"/>
  <c r="B5" i="25"/>
  <c r="F92" i="24"/>
  <c r="I45" i="13" s="1"/>
  <c r="F90" i="24"/>
  <c r="I43" i="13" s="1"/>
  <c r="C90" i="24"/>
  <c r="M82" i="24"/>
  <c r="M95" i="12" s="1"/>
  <c r="K82" i="24"/>
  <c r="L95" i="12" s="1"/>
  <c r="P15" i="12" s="1"/>
  <c r="J82" i="24"/>
  <c r="F82" i="24"/>
  <c r="F95" i="12" s="1"/>
  <c r="M81" i="24"/>
  <c r="M94" i="12" s="1"/>
  <c r="N80" i="24"/>
  <c r="N93" i="12" s="1"/>
  <c r="M80" i="24"/>
  <c r="M93" i="12" s="1"/>
  <c r="J80" i="24"/>
  <c r="F80" i="24"/>
  <c r="F93" i="12" s="1"/>
  <c r="N79" i="24"/>
  <c r="N92" i="12" s="1"/>
  <c r="M79" i="24"/>
  <c r="M92" i="12" s="1"/>
  <c r="J79" i="24"/>
  <c r="J92" i="12" s="1"/>
  <c r="F79" i="24"/>
  <c r="F92" i="12" s="1"/>
  <c r="N78" i="24"/>
  <c r="N81" i="24" s="1"/>
  <c r="N94" i="12" s="1"/>
  <c r="M78" i="24"/>
  <c r="M91" i="12" s="1"/>
  <c r="J78" i="24"/>
  <c r="J81" i="24" s="1"/>
  <c r="J94" i="12" s="1"/>
  <c r="F78" i="24"/>
  <c r="F81" i="24" s="1"/>
  <c r="I78" i="24" s="1"/>
  <c r="I91" i="12" s="1"/>
  <c r="M77" i="24"/>
  <c r="M90" i="12" s="1"/>
  <c r="J77" i="24"/>
  <c r="J90" i="12" s="1"/>
  <c r="N76" i="24"/>
  <c r="N89" i="12" s="1"/>
  <c r="M76" i="24"/>
  <c r="M89" i="12" s="1"/>
  <c r="J76" i="24"/>
  <c r="J89" i="12" s="1"/>
  <c r="F76" i="24"/>
  <c r="F89" i="12" s="1"/>
  <c r="N75" i="24"/>
  <c r="N88" i="12" s="1"/>
  <c r="M75" i="24"/>
  <c r="M88" i="12" s="1"/>
  <c r="J75" i="24"/>
  <c r="K74" i="24" s="1"/>
  <c r="F75" i="24"/>
  <c r="F88" i="12" s="1"/>
  <c r="N74" i="24"/>
  <c r="N77" i="24" s="1"/>
  <c r="N90" i="12" s="1"/>
  <c r="M74" i="24"/>
  <c r="M87" i="12" s="1"/>
  <c r="J74" i="24"/>
  <c r="F74" i="24"/>
  <c r="F87" i="12" s="1"/>
  <c r="J69" i="24"/>
  <c r="K69" i="24" s="1"/>
  <c r="I69" i="24"/>
  <c r="K67" i="24"/>
  <c r="L67" i="24" s="1"/>
  <c r="J60" i="24"/>
  <c r="K60" i="24" s="1"/>
  <c r="I60" i="24"/>
  <c r="K58" i="24"/>
  <c r="L58" i="24" s="1"/>
  <c r="K57" i="24"/>
  <c r="L57" i="24" s="1"/>
  <c r="K56" i="24"/>
  <c r="L56" i="24" s="1"/>
  <c r="J49" i="24"/>
  <c r="K49" i="24" s="1"/>
  <c r="I49" i="24"/>
  <c r="K47" i="24"/>
  <c r="L47" i="24" s="1"/>
  <c r="K46" i="24"/>
  <c r="L46" i="24" s="1"/>
  <c r="K45" i="24"/>
  <c r="L45" i="24" s="1"/>
  <c r="O37" i="24"/>
  <c r="P37" i="24" s="1"/>
  <c r="O36" i="24"/>
  <c r="P36" i="24" s="1"/>
  <c r="O35" i="24"/>
  <c r="P35" i="24" s="1"/>
  <c r="H27" i="24"/>
  <c r="K25" i="24"/>
  <c r="J25" i="24"/>
  <c r="I25" i="24"/>
  <c r="K24" i="24"/>
  <c r="L24" i="24" s="1"/>
  <c r="J24" i="24"/>
  <c r="I24" i="24"/>
  <c r="K23" i="24"/>
  <c r="L23" i="24" s="1"/>
  <c r="J23" i="24"/>
  <c r="I23" i="24"/>
  <c r="B5" i="24"/>
  <c r="F57" i="12"/>
  <c r="E57" i="12"/>
  <c r="E43" i="12"/>
  <c r="D12" i="12" s="1"/>
  <c r="F43" i="12"/>
  <c r="M82" i="23"/>
  <c r="M67" i="12" s="1"/>
  <c r="M82" i="10"/>
  <c r="M53" i="12" s="1"/>
  <c r="M74" i="10"/>
  <c r="M45" i="12" s="1"/>
  <c r="L49" i="25" l="1"/>
  <c r="L87" i="12"/>
  <c r="N15" i="12" s="1"/>
  <c r="I82" i="24"/>
  <c r="J27" i="24"/>
  <c r="K27" i="24" s="1"/>
  <c r="L25" i="24"/>
  <c r="K78" i="24"/>
  <c r="L91" i="12" s="1"/>
  <c r="O15" i="12" s="1"/>
  <c r="I27" i="24"/>
  <c r="J91" i="12"/>
  <c r="F91" i="12"/>
  <c r="F83" i="25"/>
  <c r="F82" i="12" s="1"/>
  <c r="N77" i="12"/>
  <c r="F73" i="12"/>
  <c r="F81" i="12"/>
  <c r="J81" i="12"/>
  <c r="L25" i="25"/>
  <c r="L27" i="25" s="1"/>
  <c r="J27" i="25"/>
  <c r="K27" i="25" s="1"/>
  <c r="C92" i="25"/>
  <c r="B35" i="13" s="1"/>
  <c r="I81" i="12"/>
  <c r="J73" i="12"/>
  <c r="F77" i="12"/>
  <c r="J77" i="12"/>
  <c r="J76" i="12"/>
  <c r="N73" i="12"/>
  <c r="L60" i="24"/>
  <c r="N82" i="24"/>
  <c r="N95" i="12" s="1"/>
  <c r="N91" i="12"/>
  <c r="L49" i="24"/>
  <c r="L69" i="24"/>
  <c r="N87" i="12"/>
  <c r="L69" i="25"/>
  <c r="N82" i="25"/>
  <c r="N81" i="12" s="1"/>
  <c r="F94" i="25"/>
  <c r="J50" i="25"/>
  <c r="I50" i="25"/>
  <c r="L60" i="25"/>
  <c r="I78" i="25"/>
  <c r="I77" i="12" s="1"/>
  <c r="N83" i="25"/>
  <c r="K78" i="25"/>
  <c r="I74" i="25"/>
  <c r="I73" i="12" s="1"/>
  <c r="L27" i="24"/>
  <c r="F77" i="24"/>
  <c r="F90" i="12" s="1"/>
  <c r="I74" i="24"/>
  <c r="I87" i="12" s="1"/>
  <c r="O35" i="23"/>
  <c r="P35" i="23" s="1"/>
  <c r="K67" i="23"/>
  <c r="L67" i="23" s="1"/>
  <c r="K58" i="23"/>
  <c r="L58" i="23" s="1"/>
  <c r="K57" i="23"/>
  <c r="L57" i="23" s="1"/>
  <c r="N76" i="23" s="1"/>
  <c r="N61" i="12" s="1"/>
  <c r="K56" i="23"/>
  <c r="L56" i="23" s="1"/>
  <c r="K47" i="23"/>
  <c r="L47" i="23" s="1"/>
  <c r="K46" i="23"/>
  <c r="L46" i="23" s="1"/>
  <c r="K45" i="23"/>
  <c r="L45" i="23" s="1"/>
  <c r="K25" i="23"/>
  <c r="K24" i="23"/>
  <c r="L24" i="23" s="1"/>
  <c r="K23" i="23"/>
  <c r="L23" i="23" s="1"/>
  <c r="F92" i="23"/>
  <c r="I25" i="13" s="1"/>
  <c r="F90" i="23"/>
  <c r="I23" i="13" s="1"/>
  <c r="C90" i="23"/>
  <c r="B23" i="13" s="1"/>
  <c r="J82" i="23"/>
  <c r="F82" i="23"/>
  <c r="M81" i="23"/>
  <c r="M66" i="12" s="1"/>
  <c r="F81" i="23"/>
  <c r="F66" i="12" s="1"/>
  <c r="N80" i="23"/>
  <c r="N65" i="12" s="1"/>
  <c r="M80" i="23"/>
  <c r="M65" i="12" s="1"/>
  <c r="J80" i="23"/>
  <c r="J65" i="12" s="1"/>
  <c r="F80" i="23"/>
  <c r="F65" i="12" s="1"/>
  <c r="N79" i="23"/>
  <c r="N64" i="12" s="1"/>
  <c r="M79" i="23"/>
  <c r="M64" i="12" s="1"/>
  <c r="J79" i="23"/>
  <c r="J64" i="12" s="1"/>
  <c r="F79" i="23"/>
  <c r="F64" i="12" s="1"/>
  <c r="N78" i="23"/>
  <c r="M78" i="23"/>
  <c r="M63" i="12" s="1"/>
  <c r="J78" i="23"/>
  <c r="J63" i="12" s="1"/>
  <c r="F78" i="23"/>
  <c r="M77" i="23"/>
  <c r="M62" i="12" s="1"/>
  <c r="M76" i="23"/>
  <c r="M61" i="12" s="1"/>
  <c r="J76" i="23"/>
  <c r="J61" i="12" s="1"/>
  <c r="F76" i="23"/>
  <c r="F61" i="12" s="1"/>
  <c r="N75" i="23"/>
  <c r="N60" i="12" s="1"/>
  <c r="M75" i="23"/>
  <c r="M60" i="12" s="1"/>
  <c r="J75" i="23"/>
  <c r="J60" i="12" s="1"/>
  <c r="F75" i="23"/>
  <c r="F60" i="12" s="1"/>
  <c r="N74" i="23"/>
  <c r="N59" i="12" s="1"/>
  <c r="M74" i="23"/>
  <c r="M59" i="12" s="1"/>
  <c r="J74" i="23"/>
  <c r="J59" i="12" s="1"/>
  <c r="F74" i="23"/>
  <c r="F59" i="12" s="1"/>
  <c r="J69" i="23"/>
  <c r="I69" i="23"/>
  <c r="J60" i="23"/>
  <c r="I60" i="23"/>
  <c r="K49" i="23"/>
  <c r="J49" i="23"/>
  <c r="I49" i="23"/>
  <c r="O37" i="23"/>
  <c r="P37" i="23" s="1"/>
  <c r="O36" i="23"/>
  <c r="P36" i="23" s="1"/>
  <c r="H27" i="23"/>
  <c r="J25" i="23"/>
  <c r="I25" i="23"/>
  <c r="J24" i="23"/>
  <c r="I24" i="23"/>
  <c r="I27" i="23" s="1"/>
  <c r="J23" i="23"/>
  <c r="J27" i="23" s="1"/>
  <c r="K27" i="23" s="1"/>
  <c r="I23" i="23"/>
  <c r="B5" i="23"/>
  <c r="O36" i="10"/>
  <c r="P36" i="10" s="1"/>
  <c r="O37" i="10"/>
  <c r="P37" i="10" s="1"/>
  <c r="O35" i="10"/>
  <c r="P35" i="10" s="1"/>
  <c r="H22" i="12"/>
  <c r="F22" i="12"/>
  <c r="C22" i="12"/>
  <c r="C92" i="24" l="1"/>
  <c r="B45" i="13" s="1"/>
  <c r="I95" i="12"/>
  <c r="F83" i="24"/>
  <c r="F96" i="12" s="1"/>
  <c r="J83" i="24"/>
  <c r="J83" i="25"/>
  <c r="L77" i="12"/>
  <c r="O14" i="12" s="1"/>
  <c r="L56" i="13"/>
  <c r="I37" i="13"/>
  <c r="N84" i="25"/>
  <c r="N82" i="12"/>
  <c r="L25" i="23"/>
  <c r="L27" i="23" s="1"/>
  <c r="I82" i="23"/>
  <c r="F67" i="12"/>
  <c r="I78" i="23"/>
  <c r="I63" i="12" s="1"/>
  <c r="F63" i="12"/>
  <c r="N83" i="24"/>
  <c r="N84" i="24" s="1"/>
  <c r="I50" i="24"/>
  <c r="N81" i="23"/>
  <c r="N66" i="12" s="1"/>
  <c r="N63" i="12"/>
  <c r="K82" i="23"/>
  <c r="L67" i="12" s="1"/>
  <c r="P13" i="12" s="1"/>
  <c r="J67" i="12"/>
  <c r="L49" i="23"/>
  <c r="L69" i="23"/>
  <c r="K69" i="23" s="1"/>
  <c r="N82" i="23"/>
  <c r="L60" i="23"/>
  <c r="K60" i="23" s="1"/>
  <c r="F77" i="23"/>
  <c r="J77" i="23"/>
  <c r="N77" i="23"/>
  <c r="N62" i="12" s="1"/>
  <c r="J81" i="23"/>
  <c r="J66" i="12" s="1"/>
  <c r="F83" i="23"/>
  <c r="F68" i="12" s="1"/>
  <c r="F94" i="24" l="1"/>
  <c r="M83" i="24"/>
  <c r="M96" i="12" s="1"/>
  <c r="J96" i="12"/>
  <c r="L15" i="12" s="1"/>
  <c r="J50" i="24"/>
  <c r="M14" i="12"/>
  <c r="J14" i="12"/>
  <c r="M83" i="25"/>
  <c r="M82" i="12" s="1"/>
  <c r="J82" i="12"/>
  <c r="L14" i="12" s="1"/>
  <c r="K74" i="23"/>
  <c r="L59" i="12" s="1"/>
  <c r="N13" i="12" s="1"/>
  <c r="J62" i="12"/>
  <c r="K78" i="23"/>
  <c r="L63" i="12" s="1"/>
  <c r="O13" i="12" s="1"/>
  <c r="C92" i="23"/>
  <c r="B25" i="13" s="1"/>
  <c r="I67" i="12"/>
  <c r="I74" i="23"/>
  <c r="I59" i="12" s="1"/>
  <c r="F62" i="12"/>
  <c r="N96" i="12"/>
  <c r="M15" i="12" s="1"/>
  <c r="N67" i="12"/>
  <c r="N83" i="23"/>
  <c r="N68" i="12" s="1"/>
  <c r="J83" i="23"/>
  <c r="J68" i="12" s="1"/>
  <c r="L13" i="12" s="1"/>
  <c r="F94" i="23"/>
  <c r="J50" i="23"/>
  <c r="I50" i="23"/>
  <c r="L57" i="13" l="1"/>
  <c r="I47" i="13"/>
  <c r="M13" i="12"/>
  <c r="J13" i="12"/>
  <c r="L55" i="13"/>
  <c r="I27" i="13"/>
  <c r="J15" i="12"/>
  <c r="M83" i="23"/>
  <c r="M68" i="12" s="1"/>
  <c r="N84" i="23"/>
  <c r="I69" i="10"/>
  <c r="N80" i="10"/>
  <c r="N51" i="12" s="1"/>
  <c r="M35" i="12" s="1"/>
  <c r="N79" i="10"/>
  <c r="N50" i="12" s="1"/>
  <c r="M34" i="12" s="1"/>
  <c r="N78" i="10"/>
  <c r="N75" i="10"/>
  <c r="N46" i="12" s="1"/>
  <c r="M30" i="12" s="1"/>
  <c r="N74" i="10"/>
  <c r="N45" i="12" s="1"/>
  <c r="M29" i="12" s="1"/>
  <c r="J82" i="10"/>
  <c r="J53" i="12" s="1"/>
  <c r="J37" i="12" s="1"/>
  <c r="J80" i="10"/>
  <c r="J51" i="12" s="1"/>
  <c r="J35" i="12" s="1"/>
  <c r="J79" i="10"/>
  <c r="J50" i="12" s="1"/>
  <c r="J34" i="12" s="1"/>
  <c r="J78" i="10"/>
  <c r="J76" i="10"/>
  <c r="J47" i="12" s="1"/>
  <c r="J31" i="12" s="1"/>
  <c r="J75" i="10"/>
  <c r="J46" i="12" s="1"/>
  <c r="J30" i="12" s="1"/>
  <c r="J74" i="10"/>
  <c r="F82" i="10"/>
  <c r="F53" i="12" s="1"/>
  <c r="F37" i="12" s="1"/>
  <c r="I37" i="12" s="1"/>
  <c r="F80" i="10"/>
  <c r="F51" i="12" s="1"/>
  <c r="F35" i="12" s="1"/>
  <c r="F78" i="10"/>
  <c r="F79" i="10"/>
  <c r="F50" i="12" s="1"/>
  <c r="F34" i="12" s="1"/>
  <c r="F77" i="10"/>
  <c r="F48" i="12" s="1"/>
  <c r="F32" i="12" s="1"/>
  <c r="F76" i="10"/>
  <c r="F47" i="12" s="1"/>
  <c r="F31" i="12" s="1"/>
  <c r="F75" i="10"/>
  <c r="F46" i="12" s="1"/>
  <c r="F30" i="12" s="1"/>
  <c r="F74" i="10"/>
  <c r="F45" i="12" s="1"/>
  <c r="F29" i="12" s="1"/>
  <c r="J69" i="10"/>
  <c r="J60" i="10"/>
  <c r="I60" i="10"/>
  <c r="J49" i="10"/>
  <c r="J81" i="10" l="1"/>
  <c r="J52" i="12" s="1"/>
  <c r="J36" i="12" s="1"/>
  <c r="J49" i="12"/>
  <c r="J33" i="12" s="1"/>
  <c r="F81" i="10"/>
  <c r="F52" i="12" s="1"/>
  <c r="F36" i="12" s="1"/>
  <c r="F49" i="12"/>
  <c r="F33" i="12" s="1"/>
  <c r="I33" i="12" s="1"/>
  <c r="J77" i="10"/>
  <c r="J48" i="12" s="1"/>
  <c r="J32" i="12" s="1"/>
  <c r="J45" i="12"/>
  <c r="J29" i="12" s="1"/>
  <c r="L29" i="12" s="1"/>
  <c r="F38" i="12"/>
  <c r="F39" i="12" s="1"/>
  <c r="I29" i="12"/>
  <c r="N81" i="10"/>
  <c r="N52" i="12" s="1"/>
  <c r="M36" i="12" s="1"/>
  <c r="N49" i="12"/>
  <c r="M33" i="12" s="1"/>
  <c r="L37" i="12"/>
  <c r="N77" i="10"/>
  <c r="N48" i="12" s="1"/>
  <c r="M32" i="12" s="1"/>
  <c r="J38" i="12" l="1"/>
  <c r="L33" i="12"/>
  <c r="J39" i="12"/>
  <c r="I22" i="12"/>
  <c r="K57" i="10"/>
  <c r="K56" i="10"/>
  <c r="K58" i="10"/>
  <c r="L58" i="10" s="1"/>
  <c r="K47" i="10"/>
  <c r="L47" i="10" s="1"/>
  <c r="L46" i="10"/>
  <c r="L45" i="10"/>
  <c r="K23" i="10"/>
  <c r="K25" i="10"/>
  <c r="L25" i="10" s="1"/>
  <c r="K24" i="10"/>
  <c r="J25" i="10"/>
  <c r="I25" i="10"/>
  <c r="L49" i="10" l="1"/>
  <c r="F92" i="10" l="1"/>
  <c r="I24" i="10" l="1"/>
  <c r="D13" i="12" l="1"/>
  <c r="H27" i="10" l="1"/>
  <c r="I23" i="10"/>
  <c r="I27" i="10" s="1"/>
  <c r="B5" i="12" l="1"/>
  <c r="B5" i="13"/>
  <c r="B5" i="10"/>
  <c r="F90" i="10" l="1"/>
  <c r="C90" i="10"/>
  <c r="B14" i="13" s="1"/>
  <c r="K67" i="10"/>
  <c r="B54" i="13"/>
  <c r="I74" i="10" l="1"/>
  <c r="I45" i="12" s="1"/>
  <c r="K74" i="10" l="1"/>
  <c r="L45" i="12" s="1"/>
  <c r="N12" i="12" s="1"/>
  <c r="N16" i="12" s="1"/>
  <c r="I14" i="12" l="1"/>
  <c r="I15" i="12"/>
  <c r="M79" i="10" l="1"/>
  <c r="M50" i="12" s="1"/>
  <c r="M80" i="10"/>
  <c r="M51" i="12" s="1"/>
  <c r="M81" i="10"/>
  <c r="M52" i="12" s="1"/>
  <c r="M78" i="10"/>
  <c r="M49" i="12" s="1"/>
  <c r="M75" i="10"/>
  <c r="M46" i="12" s="1"/>
  <c r="M76" i="10"/>
  <c r="M47" i="12" s="1"/>
  <c r="M77" i="10"/>
  <c r="M48" i="12" s="1"/>
  <c r="K82" i="10"/>
  <c r="L53" i="12" s="1"/>
  <c r="P12" i="12" s="1"/>
  <c r="P16" i="12" s="1"/>
  <c r="I82" i="10"/>
  <c r="F12" i="12"/>
  <c r="E11" i="13"/>
  <c r="H12" i="12" l="1"/>
  <c r="K12" i="12"/>
  <c r="C92" i="10"/>
  <c r="B16" i="13" s="1"/>
  <c r="I53" i="12"/>
  <c r="I16" i="13"/>
  <c r="F83" i="10"/>
  <c r="F54" i="12" s="1"/>
  <c r="I78" i="10"/>
  <c r="I49" i="12" s="1"/>
  <c r="K78" i="10"/>
  <c r="L49" i="12" s="1"/>
  <c r="O12" i="12" s="1"/>
  <c r="O16" i="12" s="1"/>
  <c r="F94" i="10" l="1"/>
  <c r="J50" i="10"/>
  <c r="I50" i="10"/>
  <c r="I14" i="13"/>
  <c r="J83" i="10"/>
  <c r="B14" i="12"/>
  <c r="D9" i="12"/>
  <c r="I18" i="13" l="1"/>
  <c r="L54" i="13"/>
  <c r="J54" i="12"/>
  <c r="F9" i="12"/>
  <c r="B9" i="12"/>
  <c r="I12" i="12" l="1"/>
  <c r="L12" i="12"/>
  <c r="L16" i="12" s="1"/>
  <c r="F15" i="12"/>
  <c r="F14" i="12"/>
  <c r="F13" i="12"/>
  <c r="D15" i="12"/>
  <c r="D14" i="12"/>
  <c r="B15" i="12"/>
  <c r="B13" i="12"/>
  <c r="B12" i="12"/>
  <c r="H14" i="12" l="1"/>
  <c r="K14" i="12"/>
  <c r="H13" i="12"/>
  <c r="K13" i="12"/>
  <c r="H15" i="12"/>
  <c r="K15" i="12"/>
  <c r="L67" i="10"/>
  <c r="L56" i="10"/>
  <c r="L57" i="10"/>
  <c r="N76" i="10" s="1"/>
  <c r="N47" i="12" s="1"/>
  <c r="M31" i="12" s="1"/>
  <c r="J23" i="10"/>
  <c r="J27" i="10" s="1"/>
  <c r="J24" i="10"/>
  <c r="L24" i="10" s="1"/>
  <c r="K16" i="12" l="1"/>
  <c r="L60" i="10"/>
  <c r="K60" i="10" s="1"/>
  <c r="L69" i="10"/>
  <c r="K69" i="10" s="1"/>
  <c r="N82" i="10"/>
  <c r="K27" i="10"/>
  <c r="L23" i="10"/>
  <c r="L27" i="10" s="1"/>
  <c r="K49" i="10"/>
  <c r="N83" i="10" l="1"/>
  <c r="N84" i="10" s="1"/>
  <c r="N53" i="12"/>
  <c r="M37" i="12" s="1"/>
  <c r="M38" i="12" s="1"/>
  <c r="M39" i="12" s="1"/>
  <c r="I13" i="12"/>
  <c r="N54" i="12" l="1"/>
  <c r="M83" i="10"/>
  <c r="M54" i="12" s="1"/>
  <c r="J12" i="12" l="1"/>
  <c r="J16" i="12" s="1"/>
  <c r="M12" i="12"/>
  <c r="M16" i="12" s="1"/>
</calcChain>
</file>

<file path=xl/sharedStrings.xml><?xml version="1.0" encoding="utf-8"?>
<sst xmlns="http://schemas.openxmlformats.org/spreadsheetml/2006/main" count="678" uniqueCount="186">
  <si>
    <t>Categoria</t>
  </si>
  <si>
    <t>Despeses de personal</t>
  </si>
  <si>
    <t>Altres despeses</t>
  </si>
  <si>
    <t>Col·laboracions externes</t>
  </si>
  <si>
    <t>Total:</t>
  </si>
  <si>
    <t>RESUM</t>
  </si>
  <si>
    <t>Desenvolupament</t>
  </si>
  <si>
    <t>Recerca</t>
  </si>
  <si>
    <t>Cost/Hora</t>
  </si>
  <si>
    <t>Nom persona</t>
  </si>
  <si>
    <t>Hores previstes</t>
  </si>
  <si>
    <t>Entitat sol·licitant</t>
  </si>
  <si>
    <t>Títol del projecte</t>
  </si>
  <si>
    <t>Acrònim del projecte</t>
  </si>
  <si>
    <t>Despeses indirectes</t>
  </si>
  <si>
    <t>Petita empresa</t>
  </si>
  <si>
    <t>Mitjana empresa</t>
  </si>
  <si>
    <t>Gran empresa</t>
  </si>
  <si>
    <t>Descripció</t>
  </si>
  <si>
    <t>Despeses d'auditories</t>
  </si>
  <si>
    <t>% Ajut</t>
  </si>
  <si>
    <t>Ajut proposat</t>
  </si>
  <si>
    <t>Tipus Empresa</t>
  </si>
  <si>
    <t>% ajut</t>
  </si>
  <si>
    <t>Categoria avaluació</t>
  </si>
  <si>
    <t>Hores acceptades</t>
  </si>
  <si>
    <t>Cost subvencionable sol·licitat</t>
  </si>
  <si>
    <t>Cost subvencionable acceptat</t>
  </si>
  <si>
    <t>Codi projecte</t>
  </si>
  <si>
    <t>Avaluador</t>
  </si>
  <si>
    <t>Genèric</t>
  </si>
  <si>
    <t>Auditories</t>
  </si>
  <si>
    <t>Costos indirectes</t>
  </si>
  <si>
    <t>* En cas d'afegir línies, arrossegar la fòrmula</t>
  </si>
  <si>
    <t>Tipus d'entitat participant</t>
  </si>
  <si>
    <t>Tipus d'entitat participant acceptat</t>
  </si>
  <si>
    <t>Nº Activitat</t>
  </si>
  <si>
    <t>Hores de dedicació</t>
  </si>
  <si>
    <t>% Dedicació</t>
  </si>
  <si>
    <t>Hores acceptades màx</t>
  </si>
  <si>
    <t>%Dedicació
màx.</t>
  </si>
  <si>
    <t>TOTALS</t>
  </si>
  <si>
    <r>
      <t>Les despeses en col·laboracions externes relacionades amb activitats d'R+D</t>
    </r>
    <r>
      <rPr>
        <b/>
        <i/>
        <sz val="11"/>
        <color rgb="FF7F7F7F"/>
        <rFont val="Calibri"/>
        <family val="2"/>
        <scheme val="minor"/>
      </rPr>
      <t xml:space="preserve"> només per empreses</t>
    </r>
  </si>
  <si>
    <t xml:space="preserve">Per les despeses de personal es requereix detall hores previstes per persona i activitat, així com les hores que cada persona imputada al projecte dedica en total i, segons conveni, quines son les hores anuals totals. </t>
  </si>
  <si>
    <t>*En cas d'haver d'aplicar reducció</t>
  </si>
  <si>
    <t>Tipus entitat participant</t>
  </si>
  <si>
    <t>*Indicar les diferents tipoloies de projecte segons convocatòria.</t>
  </si>
  <si>
    <t>Recerca / Desenvolupament</t>
  </si>
  <si>
    <t>% Dedicació màxima</t>
  </si>
  <si>
    <t>Tipus entitat</t>
  </si>
  <si>
    <t>FORMULA per càlcul directe % Dedicació màxima personal en funció del Tipus empresa</t>
  </si>
  <si>
    <t>FORMULA per càlcul directe % Ajut DESPESES PERSONAL i ALTRES DESPESES en funció del Tipus Empresa i Categoria</t>
  </si>
  <si>
    <t>FORMULA per càlcul directe % Ajut COL·LABORACIONS EXTERNES en funció del Tipus Empresa i Categoria</t>
  </si>
  <si>
    <t>TOTAL PROJECTE</t>
  </si>
  <si>
    <t>Entitat participant</t>
  </si>
  <si>
    <t>Nº Participant</t>
  </si>
  <si>
    <t>% Participació max.</t>
  </si>
  <si>
    <t>% Participació màxima</t>
  </si>
  <si>
    <t>FORMULA per càlcul directe % Participació màxima en funció del Tipus empresa</t>
  </si>
  <si>
    <t>Cost. accetat
RECERCA</t>
  </si>
  <si>
    <t>Cost. accetat
DESENVOLUPAMENT</t>
  </si>
  <si>
    <t>Hores anuals totals
segons conveni</t>
  </si>
  <si>
    <t>Tipus de línia</t>
  </si>
  <si>
    <t>L1 - nom</t>
  </si>
  <si>
    <t>L2 - nom</t>
  </si>
  <si>
    <t>L3 - nom</t>
  </si>
  <si>
    <t>Cost. acceptat 
GENÈRIC</t>
  </si>
  <si>
    <t>Acreditat TECNIO</t>
  </si>
  <si>
    <t>=SI(I($E$9="Gran empresa");Desplegables!$B$32;SI(I($E$9="Mitjana empresa");Desplegables!$B$31;SI(I($E$9="Petita empresa");Desplegables!$B$30;SI($E$9="Acreditat TECNIO";1;))))</t>
  </si>
  <si>
    <t>Col·laborador
Acreditat</t>
  </si>
  <si>
    <t>BENEFICIARI 2</t>
  </si>
  <si>
    <t xml:space="preserve">Número </t>
  </si>
  <si>
    <t>Col·lab. Acreditat</t>
  </si>
  <si>
    <t>SI</t>
  </si>
  <si>
    <t>NO</t>
  </si>
  <si>
    <t>N/A</t>
  </si>
  <si>
    <t>Detall</t>
  </si>
  <si>
    <t>Auditoria</t>
  </si>
  <si>
    <t>FORMULA per càlcul directe % Ajuts DESPESES AUDITORIA</t>
  </si>
  <si>
    <t>SI(I($E$9="Gran empresa";D80="Genèric");Desplegables!$F$22;SI(I($E$9="Mitjana empresa";D80="Genèric");Desplegables!$F$22;SI(I($E$9="Petita empresa";D80="Genèric");Desplegables!$F$22;SI(I($E$9="Acreditat TECNIO";D80="Genèric");Desplegables!$F$22;</t>
  </si>
  <si>
    <t>% Dedicació mínima</t>
  </si>
  <si>
    <t>Hores dedicació totals</t>
  </si>
  <si>
    <t>Activitat de Recerca Industrial (import en euros)</t>
  </si>
  <si>
    <t>Pressupost de despeses</t>
  </si>
  <si>
    <t>Activitats de RD de caràcter no econòmic (import en euros)</t>
  </si>
  <si>
    <t>Activitat de desenvolupament experimental (import en euros)</t>
  </si>
  <si>
    <t>BENEFICIARI 3</t>
  </si>
  <si>
    <t>BENEFICIARI 4</t>
  </si>
  <si>
    <t>EMPRESA 1  - Líder</t>
  </si>
  <si>
    <t>RESUM DELS PARTICIPANTS EN EL PROJECTE</t>
  </si>
  <si>
    <t>Beneficiari</t>
  </si>
  <si>
    <t>Auditories (import en euros)</t>
  </si>
  <si>
    <t>=SI(I($E$9="Gran empresa";D24="Recerca");Desplegables!$F$15;SI(I($E$9="Gran empresa";D24="Desenvolupament");Desplegables!$F$18;SI(I($E$9="Mitjana empresa";D24="Recerca");Desplegables!$F$14;SI(I($E$9="Mitjana empresa";D24="Desenvolupament");Desplegables!$F$17;SI(I($E$9="Petita empresa";D24="Recerca");Desplegables!$F$13;SI(I($E$9="Petita empresa";D24="Desenvolupament");Desplegables!$F$16;SI(I($E$9="Acreditat TECNIO");Desplegables!$F$19)))))))</t>
  </si>
  <si>
    <t>=SI(I($E$9="Gran empresa";D49="Recerca");Desplegables!$F$15;SI(I($E$9="Gran empresa";D49="Desenvolupament");Desplegables!$F$18;SI(I($E$9="Mitjana empresa";D49="Recerca");Desplegables!$F$14;SI(I($E$9="Mitjana empresa";D49="Desenvolupament");Desplegables!$F$17;SI(I($E$9="Petita empresa";D49="Recerca");Desplegables!$F$13;SI(I($E$9="Petita empresa";D49="Desenvolupament");Desplegables!$F$16;SI($E$9="Agent TECNIO";0;)))))))</t>
  </si>
  <si>
    <t>=SI(I($E$9="Gran empresa");Desplegables!$E$29;SI(I($E$9="Mitjana empresa");Desplegables!$E$28;SI(I($E$9="Petita empresa");Desplegables!$E$27;SI($E$9="Acreditat TECNIO";1;))))</t>
  </si>
  <si>
    <t>SI(I($E$8="Gran empresa";$C$87="Recerca");$I$87;SI(I($E$8="Mitjana empresa";$C$87="Recerca");$I$87;SI(I($E$8="Petita empresa";$C$87="Recerca");$I$87;SI($E$8="Acreditat TECNIO";0;))))</t>
  </si>
  <si>
    <t>SI($E$8="Acreditat TECNIO";SUMA(J49+J53);0)</t>
  </si>
  <si>
    <t>SI(I($E$8="Gran empresa";$C$91="Desenvolupament");$I$91;SI(I($E$8="Mitjana empresa";$C$91="Desenvolupament");$I$91;SI(I($E$8="Petita empresa";$C$91="Desenvolupament");$I$91;SI($E$8="Acreditat TECNIO";0;))))</t>
  </si>
  <si>
    <t>SI($C$95="Genèric";$I$95)</t>
  </si>
  <si>
    <t xml:space="preserve">La informació que s'introdueixi en aquest formulari ha de ser coherent amb la que consta a la sol·licitud i a la memòria tècnica que es presenta conjuntament. </t>
  </si>
  <si>
    <r>
      <rPr>
        <b/>
        <sz val="11"/>
        <color theme="1"/>
        <rFont val="Calibri"/>
        <family val="2"/>
        <scheme val="minor"/>
      </rPr>
      <t>Les despeses s'han de classificar sempre per activitats</t>
    </r>
    <r>
      <rPr>
        <sz val="11"/>
        <color theme="1"/>
        <rFont val="Calibri"/>
        <family val="2"/>
        <scheme val="minor"/>
      </rPr>
      <t xml:space="preserve">. Les activitats són els paquets de treball que conformen el pla de treball explicat a la memòria tècnica. </t>
    </r>
  </si>
  <si>
    <t>Nota: Segons ordre de bases, en aquesta convocatòria si el sol·licitant és un Acreditat TECNIO no podrà imputar despesa per aquesta tipologia de despesa.</t>
  </si>
  <si>
    <t>El pressupost total es calcula automàticament.</t>
  </si>
  <si>
    <t>Les despeses de Col·laboracions Externes cal desagregar-les per activitats i classificar-les per categoria de Recerca o Desenvolupament. Si es considera que un mateix servei o producte s'utilitzarà en més d'una activitat s'ha d'estimar el cost proporcional per cadascuna d'elles.</t>
  </si>
  <si>
    <t>Cal determinar les hores de dedicació de cada persona per activitat. Per cada persona que participi en el projecte caldrà afegir tantes línies com activitats vagi a dur a terme. El càlcul del cost propostat serà en funció de les hores previstes i el cost/hora determinat.</t>
  </si>
  <si>
    <t xml:space="preserve">Cal indicar, per cada persona que participi en el projecte, les hores de dedicació totals (agregat) que realitzarà i les hores anuals totals segons conveni. Es retornarà el % de dedicació per persona en el projecte que, segons ordre de bases, per aquesta convocatòria no pot ser inferior al 10% ni superior al 80%. Per realitzar aquest càlcul, es demana la durada del projecte en anys. </t>
  </si>
  <si>
    <t>L'arxiu està bloquejat, excepte camps especiífics que cal omplir per part del sol·licitant.</t>
  </si>
  <si>
    <r>
      <t>L'</t>
    </r>
    <r>
      <rPr>
        <b/>
        <sz val="11"/>
        <color theme="1"/>
        <rFont val="Calibri"/>
        <family val="2"/>
        <scheme val="minor"/>
      </rPr>
      <t>empresa sol·licitant de l'ajut i</t>
    </r>
    <r>
      <rPr>
        <sz val="11"/>
        <color theme="1"/>
        <rFont val="Calibri"/>
        <family val="2"/>
        <scheme val="minor"/>
      </rPr>
      <t xml:space="preserve">, en el cas dels projecte amb més d'una entitat, </t>
    </r>
    <r>
      <rPr>
        <b/>
        <sz val="11"/>
        <color theme="1"/>
        <rFont val="Calibri"/>
        <family val="2"/>
        <scheme val="minor"/>
      </rPr>
      <t xml:space="preserve">líder del projecte </t>
    </r>
    <r>
      <rPr>
        <sz val="11"/>
        <color theme="1"/>
        <rFont val="Calibri"/>
        <family val="2"/>
        <scheme val="minor"/>
      </rPr>
      <t xml:space="preserve">haurà d'emprenar la fulla </t>
    </r>
    <r>
      <rPr>
        <b/>
        <sz val="11"/>
        <color theme="1"/>
        <rFont val="Calibri"/>
        <family val="2"/>
        <scheme val="minor"/>
      </rPr>
      <t>EMPRESA 1.</t>
    </r>
  </si>
  <si>
    <r>
      <t xml:space="preserve">En els casos que hi hagi més d'un participant, </t>
    </r>
    <r>
      <rPr>
        <b/>
        <sz val="11"/>
        <color theme="1"/>
        <rFont val="Calibri"/>
        <family val="2"/>
        <scheme val="minor"/>
      </rPr>
      <t>la resta d'entitats emplenarà les fulles BENEFICIARI 2, BENEFICIARI 3 i BENEFICIARI 4</t>
    </r>
    <r>
      <rPr>
        <sz val="11"/>
        <color theme="1"/>
        <rFont val="Calibri"/>
        <family val="2"/>
        <scheme val="minor"/>
      </rPr>
      <t xml:space="preserve">.
</t>
    </r>
    <r>
      <rPr>
        <i/>
        <u/>
        <sz val="11"/>
        <color theme="1"/>
        <rFont val="Calibri"/>
        <family val="2"/>
        <scheme val="minor"/>
      </rPr>
      <t>*Excepte pels casos que hi hagi un soci internacional que no aplica i, conseqüentment, no cal aportar detall pressupostari.</t>
    </r>
  </si>
  <si>
    <t>DETALL PER IMPRÈS DE SOL·LICITUD DE L'AJUT</t>
  </si>
  <si>
    <t>Motiu d'acceptació o denegació tècnica</t>
  </si>
  <si>
    <t>En el cas que el sol·licitant sigui una empresa - gran, mitjana o petita -, en la sol·licitud, caldrà traslladar l'import de l'Activitat de Recerca industrial, de l'Activitat de Desenvolupament experimental, de les Auditories (si s'escau) i el Pressupost de despeses total.</t>
  </si>
  <si>
    <t>En els cas que el sol·licitant sigui un acreditat TECNIO, en la sol·licitud, caldrà traslladar l'import de Activitats de RD de caràcter no econòmic, de les Auditories i el Pressupost de despeses total.</t>
  </si>
  <si>
    <t>Les Altres despeses cal desagregar-les per activitats i classificar-les per categoria de Recerca o Desenvolupament. Si es considera que un mateix servei o producte s'utilitzarà en més d'una activitat s'ha d'estimar el cost proporcional per cadascuna d'elles.</t>
  </si>
  <si>
    <t>Despeses vinculades a l'activitat de recerca industrial i desenvolupament experimental. En cap cas es consideraran subvencionables despeses d'aquisició d'actius, de construcció, compra o lloguer.</t>
  </si>
  <si>
    <t>Validació % Dedicació</t>
  </si>
  <si>
    <r>
      <rPr>
        <b/>
        <sz val="11"/>
        <color theme="1"/>
        <rFont val="Calibri"/>
        <family val="2"/>
        <scheme val="minor"/>
      </rPr>
      <t>Cada activitat s'ha de classificar amb alguna de les categories</t>
    </r>
    <r>
      <rPr>
        <sz val="11"/>
        <color theme="1"/>
        <rFont val="Calibri"/>
        <family val="2"/>
        <scheme val="minor"/>
      </rPr>
      <t xml:space="preserve"> admeses segons l'ordre de bases. En aquesta convocatòria</t>
    </r>
    <r>
      <rPr>
        <b/>
        <sz val="11"/>
        <color theme="1"/>
        <rFont val="Calibri"/>
        <family val="2"/>
        <scheme val="minor"/>
      </rPr>
      <t xml:space="preserve"> Recerca, Desenvolupament</t>
    </r>
    <r>
      <rPr>
        <sz val="11"/>
        <color theme="1"/>
        <rFont val="Calibri"/>
        <family val="2"/>
        <scheme val="minor"/>
      </rPr>
      <t xml:space="preserve"> (Despeses de Personal, Col·laboracions externes i Altres despeses)</t>
    </r>
    <r>
      <rPr>
        <b/>
        <sz val="11"/>
        <color theme="1"/>
        <rFont val="Calibri"/>
        <family val="2"/>
        <scheme val="minor"/>
      </rPr>
      <t xml:space="preserve"> o Genèric </t>
    </r>
    <r>
      <rPr>
        <sz val="11"/>
        <color theme="1"/>
        <rFont val="Calibri"/>
        <family val="2"/>
        <scheme val="minor"/>
      </rPr>
      <t>(Auditoria). A la memòria tècnica caldrà raonar el per què d'aquesta classificació, i sempre podrà ser reclassificada en el moment de l'avaluació per part del/la tècnic/a avaluador/a.</t>
    </r>
  </si>
  <si>
    <t>Per la tipologia de partida: DESPESA DE PERSONAL</t>
  </si>
  <si>
    <t>Per la tipologia de partida: COL·LABORACIONS EXTERNES</t>
  </si>
  <si>
    <t>Per la tipologia de partida: ALTRES DESPESES</t>
  </si>
  <si>
    <t>Per la tipologia de partida: AUDITORIA</t>
  </si>
  <si>
    <t>Les despeses d'auditoria s'han de classificar com a Genèrica, poden tenir un cost màxim de 1.500€, i n'hi pot haver com a màxim dues.</t>
  </si>
  <si>
    <t>% Participació
Cost. Sub. Acceptat</t>
  </si>
  <si>
    <r>
      <t xml:space="preserve">En la fulla Detall per Imprès Sol·licitud del present document </t>
    </r>
    <r>
      <rPr>
        <sz val="11"/>
        <color theme="1"/>
        <rFont val="Calibri"/>
        <family val="2"/>
        <scheme val="minor"/>
      </rPr>
      <t>s'aporta la informació que el sol·licitant ha de fer constar en la sol·licitud per beneficiari. A banda, s'aporta un resum global.</t>
    </r>
  </si>
  <si>
    <t>* En cas d'afegir línies, arrossegar la fòrmula Columna F - Càlcul %Dedicació</t>
  </si>
  <si>
    <t>* En cas d'afegir línies, arrossegar la fòrmula Columna I - Cost. Subv. Sol·licitat</t>
  </si>
  <si>
    <t>Duració del projecte (anys)**</t>
  </si>
  <si>
    <t>**Indicar la durada total del projecte en anys.</t>
  </si>
  <si>
    <t>Activitat de recerca Industrial (import en euros)</t>
  </si>
  <si>
    <r>
      <t xml:space="preserve">En aquesta pestanya es recull la </t>
    </r>
    <r>
      <rPr>
        <b/>
        <sz val="12"/>
        <color theme="1"/>
        <rFont val="Calibri"/>
        <family val="2"/>
        <scheme val="minor"/>
      </rPr>
      <t>informació a traslladar a l'imprès de Sol·licitud</t>
    </r>
    <r>
      <rPr>
        <sz val="12"/>
        <color theme="1"/>
        <rFont val="Calibri"/>
        <family val="2"/>
        <scheme val="minor"/>
      </rPr>
      <t xml:space="preserve"> de subencions a projectes de Recerca Industrial i Desenvolupament Experimental 2022</t>
    </r>
  </si>
  <si>
    <t>RESUM DEL DETALL A INTRODUIR EN L'IMPRÈS DE SOL·LICITUD DE L'AJUT</t>
  </si>
  <si>
    <t>Com INSERIR FILES ?</t>
  </si>
  <si>
    <r>
      <t xml:space="preserve">El formulari permet afegir tantes files com sigui necessari. </t>
    </r>
    <r>
      <rPr>
        <b/>
        <sz val="11"/>
        <color theme="1"/>
        <rFont val="Calibri"/>
        <family val="2"/>
        <scheme val="minor"/>
      </rPr>
      <t xml:space="preserve">En aquella tipologia de despesa </t>
    </r>
    <r>
      <rPr>
        <sz val="11"/>
        <color theme="1"/>
        <rFont val="Calibri"/>
        <family val="2"/>
        <scheme val="minor"/>
      </rPr>
      <t xml:space="preserve">(exceptuant l'Auditoria) </t>
    </r>
    <r>
      <rPr>
        <b/>
        <sz val="11"/>
        <color theme="1"/>
        <rFont val="Calibri"/>
        <family val="2"/>
        <scheme val="minor"/>
      </rPr>
      <t>on calgui afegir més línies caldrà marcar una línia dins del caixetí de despeses corresponent</t>
    </r>
    <r>
      <rPr>
        <sz val="11"/>
        <color theme="1"/>
        <rFont val="Calibri"/>
        <family val="2"/>
        <scheme val="minor"/>
      </rPr>
      <t xml:space="preserve">, exceptuant l'Auditoria.
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</si>
  <si>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rgb="FFFF0000"/>
        <rFont val="Calibri"/>
        <family val="2"/>
        <scheme val="minor"/>
      </rPr>
      <t xml:space="preserve">! </t>
    </r>
    <r>
      <rPr>
        <b/>
        <sz val="11"/>
        <color theme="1"/>
        <rFont val="Calibri"/>
        <family val="2"/>
        <scheme val="minor"/>
      </rPr>
      <t xml:space="preserve">Per la partida de Despeses de personal, caldrà arrossegar la fòrmula de la Columna I </t>
    </r>
  </si>
  <si>
    <r>
      <rPr>
        <b/>
        <sz val="11"/>
        <color rgb="FFFF0000"/>
        <rFont val="Calibri"/>
        <family val="2"/>
        <scheme val="minor"/>
      </rPr>
      <t>!</t>
    </r>
    <r>
      <rPr>
        <b/>
        <sz val="11"/>
        <color theme="1"/>
        <rFont val="Calibri"/>
        <family val="2"/>
        <scheme val="minor"/>
      </rPr>
      <t xml:space="preserve"> Pel càlcul del % Dedicació, caldrà arrossegar la fòrmula de la Columna F</t>
    </r>
  </si>
  <si>
    <t>Pressupost mínim projecte</t>
  </si>
  <si>
    <t>Ajut màxim projecte</t>
  </si>
  <si>
    <t>Ajut màxim TECNIO</t>
  </si>
  <si>
    <t>Ajut màxim EMPRESA</t>
  </si>
  <si>
    <t>ARGUMENT PER LIMITAR AJUNT PER BENEFICIARI 2 O DIFERENT LIDER EMPRESA</t>
  </si>
  <si>
    <t>SI(I(E9="Acreditat TECNIO";SUMA(M68:M76)&gt;100000);100000;SI(I(E9&gt;"Acreditat TECNIO";SUMA(M68:M76)&gt;250000);250000;SUMA(M68:M76)))</t>
  </si>
  <si>
    <t>SI(I(E9&lt;&gt;"Acreditat TECNIO";SUMA(N77:N85)&gt;250000);250000;SUMA(N77:N85))</t>
  </si>
  <si>
    <t>ARGUMENT PER LIMITAR AJUNT LIDER EMPRESA</t>
  </si>
  <si>
    <t xml:space="preserve">SOCI INT. </t>
  </si>
  <si>
    <t>PAIS SOCI INT</t>
  </si>
  <si>
    <t>Alemanya</t>
  </si>
  <si>
    <t>Dinamarca</t>
  </si>
  <si>
    <t>Països Baixos</t>
  </si>
  <si>
    <t>Regne Unit</t>
  </si>
  <si>
    <t>França</t>
  </si>
  <si>
    <t>Itàlia</t>
  </si>
  <si>
    <t>Bèlgica</t>
  </si>
  <si>
    <t>Singapur</t>
  </si>
  <si>
    <t>Japó</t>
  </si>
  <si>
    <t>Corea del Sud</t>
  </si>
  <si>
    <t>Canadà - Alberta i Quebec</t>
  </si>
  <si>
    <t>EEUU - Nova York</t>
  </si>
  <si>
    <t>EEUU - Massachusetts</t>
  </si>
  <si>
    <t>Xina - Hong Kong</t>
  </si>
  <si>
    <t>Austràlia</t>
  </si>
  <si>
    <t>EEUU - Estats Califòrnia</t>
  </si>
  <si>
    <t>EEUU - Pequín i Shanghai</t>
  </si>
  <si>
    <t>Import ajut proposat</t>
  </si>
  <si>
    <t>Import a justificar</t>
  </si>
  <si>
    <t>Reserves Econòmiques</t>
  </si>
  <si>
    <t>=Ajut</t>
  </si>
  <si>
    <t>=Cost. Sub Acc</t>
  </si>
  <si>
    <t>=Cost. Sub Acc. R</t>
  </si>
  <si>
    <t>=Cost. Sub Acc. D</t>
  </si>
  <si>
    <t>=Cost. Sub Acc. G</t>
  </si>
  <si>
    <t>Participació</t>
  </si>
  <si>
    <t>NOM ENTITAT</t>
  </si>
  <si>
    <t>PAÍS</t>
  </si>
  <si>
    <t>Pressupost</t>
  </si>
  <si>
    <t>COL·LABORATIU</t>
  </si>
  <si>
    <t>INDIVIDUAL</t>
  </si>
  <si>
    <t>SOCI INTERNACIONAL</t>
  </si>
  <si>
    <t>RESOLUCIÓ EMT/1351/2022, de 5 de maig, per la qual s'aproven les bases reguladores de la línia de subvencions a projectes de Recerca Industrial i Desenvolupament Experimental.</t>
  </si>
  <si>
    <t xml:space="preserve">
'Per fer-ho, seguiu aquestes senzilles 4 passes - S'adjunta captura de pantalla.</t>
  </si>
  <si>
    <t>Es recomana llegir amb atenció els 11 punts d'aquestes INSTRUCCIONS abans d'emplenar les pestanyes d'aquest pressupost a adjuntar a la sol·licitud</t>
  </si>
  <si>
    <t>Import bestreta</t>
  </si>
  <si>
    <t>Bestreta</t>
  </si>
  <si>
    <t>%</t>
  </si>
  <si>
    <t>=Bestreta directa</t>
  </si>
  <si>
    <t>Les despeses d'auditoria estan limitades a un màxim de 1500€</t>
  </si>
  <si>
    <t>INSTRUCCIONS PER OMPLIR L'ANNEX DE PRESSUPOST A ADJUNTAR A LA SOL·LICITUD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</si>
</sst>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</numFmts>
  <fonts count="4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40404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9.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9.5"/>
      <name val="Calibri"/>
      <family val="2"/>
      <scheme val="minor"/>
    </font>
    <font>
      <b/>
      <u/>
      <sz val="9.5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3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0000"/>
      </top>
      <bottom/>
      <diagonal/>
    </border>
  </borders>
  <cellStyleXfs count="12">
    <xf numFmtId="0" fontId="0" fillId="0" borderId="0"/>
    <xf numFmtId="0" fontId="6" fillId="0" borderId="0">
      <alignment shrinkToFit="1"/>
    </xf>
    <xf numFmtId="9" fontId="7" fillId="0" borderId="0" applyFont="0" applyFill="0" applyBorder="0" applyAlignment="0" applyProtection="0">
      <alignment shrinkToFit="1"/>
    </xf>
    <xf numFmtId="9" fontId="10" fillId="0" borderId="0" applyFont="0" applyFill="0" applyBorder="0" applyAlignment="0" applyProtection="0"/>
    <xf numFmtId="0" fontId="12" fillId="0" borderId="0"/>
    <xf numFmtId="0" fontId="14" fillId="0" borderId="0">
      <alignment shrinkToFit="1"/>
    </xf>
    <xf numFmtId="9" fontId="15" fillId="0" borderId="0" applyFont="0" applyFill="0" applyBorder="0" applyAlignment="0" applyProtection="0">
      <alignment shrinkToFit="1"/>
    </xf>
    <xf numFmtId="0" fontId="10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</cellStyleXfs>
  <cellXfs count="446">
    <xf numFmtId="0" fontId="0" fillId="0" borderId="0" xfId="0"/>
    <xf numFmtId="0" fontId="0" fillId="3" borderId="0" xfId="0" applyFill="1"/>
    <xf numFmtId="49" fontId="0" fillId="3" borderId="0" xfId="0" applyNumberFormat="1" applyFill="1" applyAlignment="1">
      <alignment vertical="center" wrapText="1"/>
    </xf>
    <xf numFmtId="0" fontId="0" fillId="3" borderId="0" xfId="0" applyFill="1" applyBorder="1"/>
    <xf numFmtId="1" fontId="0" fillId="0" borderId="7" xfId="0" applyNumberFormat="1" applyBorder="1" applyAlignment="1" applyProtection="1">
      <alignment horizontal="center" vertical="center" wrapText="1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1" fontId="0" fillId="0" borderId="7" xfId="0" applyNumberFormat="1" applyBorder="1" applyAlignment="1" applyProtection="1">
      <alignment vertical="center" wrapText="1"/>
      <protection locked="0"/>
    </xf>
    <xf numFmtId="164" fontId="0" fillId="0" borderId="7" xfId="0" applyNumberFormat="1" applyBorder="1" applyAlignment="1" applyProtection="1">
      <alignment vertical="center" wrapText="1"/>
      <protection locked="0"/>
    </xf>
    <xf numFmtId="0" fontId="0" fillId="0" borderId="0" xfId="0"/>
    <xf numFmtId="1" fontId="0" fillId="0" borderId="9" xfId="0" applyNumberFormat="1" applyBorder="1" applyAlignment="1" applyProtection="1">
      <alignment horizontal="center" vertical="center" wrapText="1"/>
      <protection locked="0"/>
    </xf>
    <xf numFmtId="0" fontId="17" fillId="3" borderId="0" xfId="8" applyFill="1"/>
    <xf numFmtId="49" fontId="0" fillId="0" borderId="7" xfId="0" applyNumberFormat="1" applyBorder="1" applyAlignment="1" applyProtection="1">
      <alignment vertical="center" wrapText="1"/>
      <protection locked="0"/>
    </xf>
    <xf numFmtId="0" fontId="8" fillId="7" borderId="0" xfId="0" applyFont="1" applyFill="1"/>
    <xf numFmtId="0" fontId="8" fillId="7" borderId="0" xfId="0" applyFont="1" applyFill="1" applyAlignment="1">
      <alignment horizontal="center"/>
    </xf>
    <xf numFmtId="0" fontId="8" fillId="7" borderId="0" xfId="0" applyFont="1" applyFill="1" applyBorder="1"/>
    <xf numFmtId="0" fontId="8" fillId="3" borderId="0" xfId="0" applyFont="1" applyFill="1"/>
    <xf numFmtId="0" fontId="0" fillId="8" borderId="0" xfId="0" applyFill="1" applyBorder="1"/>
    <xf numFmtId="0" fontId="0" fillId="8" borderId="0" xfId="0" applyFill="1"/>
    <xf numFmtId="9" fontId="0" fillId="8" borderId="0" xfId="3" applyFont="1" applyFill="1" applyAlignment="1">
      <alignment horizontal="center"/>
    </xf>
    <xf numFmtId="9" fontId="0" fillId="8" borderId="0" xfId="0" applyNumberFormat="1" applyFill="1" applyAlignment="1">
      <alignment horizontal="center"/>
    </xf>
    <xf numFmtId="0" fontId="22" fillId="7" borderId="0" xfId="0" applyFont="1" applyFill="1" applyBorder="1" applyAlignment="1"/>
    <xf numFmtId="49" fontId="0" fillId="3" borderId="0" xfId="0" applyNumberFormat="1" applyFill="1" applyAlignment="1">
      <alignment wrapText="1"/>
    </xf>
    <xf numFmtId="9" fontId="0" fillId="3" borderId="0" xfId="0" applyNumberFormat="1" applyFill="1" applyAlignment="1">
      <alignment horizontal="center"/>
    </xf>
    <xf numFmtId="9" fontId="0" fillId="3" borderId="0" xfId="3" applyFont="1" applyFill="1" applyAlignment="1">
      <alignment horizontal="center"/>
    </xf>
    <xf numFmtId="0" fontId="0" fillId="10" borderId="0" xfId="0" applyFill="1" applyAlignment="1">
      <alignment horizontal="center"/>
    </xf>
    <xf numFmtId="1" fontId="0" fillId="3" borderId="7" xfId="0" applyNumberFormat="1" applyFill="1" applyBorder="1" applyAlignment="1" applyProtection="1">
      <alignment horizontal="center" vertical="center"/>
      <protection locked="0"/>
    </xf>
    <xf numFmtId="1" fontId="0" fillId="3" borderId="7" xfId="0" applyNumberForma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/>
    <xf numFmtId="0" fontId="9" fillId="3" borderId="0" xfId="0" applyFont="1" applyFill="1" applyAlignment="1" applyProtection="1">
      <alignment horizontal="left" vertical="center"/>
    </xf>
    <xf numFmtId="0" fontId="8" fillId="3" borderId="19" xfId="0" applyFont="1" applyFill="1" applyBorder="1" applyProtection="1"/>
    <xf numFmtId="0" fontId="0" fillId="3" borderId="19" xfId="0" applyFill="1" applyBorder="1" applyProtection="1"/>
    <xf numFmtId="49" fontId="22" fillId="3" borderId="11" xfId="9" applyNumberFormat="1" applyFont="1" applyFill="1" applyBorder="1" applyAlignment="1" applyProtection="1">
      <alignment vertical="center"/>
    </xf>
    <xf numFmtId="0" fontId="0" fillId="3" borderId="11" xfId="0" applyFill="1" applyBorder="1" applyProtection="1"/>
    <xf numFmtId="0" fontId="28" fillId="3" borderId="0" xfId="0" applyFont="1" applyFill="1" applyProtection="1"/>
    <xf numFmtId="164" fontId="8" fillId="3" borderId="0" xfId="0" applyNumberFormat="1" applyFont="1" applyFill="1" applyBorder="1" applyAlignment="1" applyProtection="1">
      <alignment horizontal="center"/>
    </xf>
    <xf numFmtId="0" fontId="28" fillId="3" borderId="0" xfId="0" applyFont="1" applyFill="1" applyAlignment="1" applyProtection="1">
      <alignment horizontal="left" vertical="center"/>
    </xf>
    <xf numFmtId="0" fontId="28" fillId="3" borderId="0" xfId="0" applyFont="1" applyFill="1" applyAlignment="1" applyProtection="1">
      <alignment horizontal="right" vertical="center"/>
    </xf>
    <xf numFmtId="0" fontId="28" fillId="3" borderId="19" xfId="0" applyFont="1" applyFill="1" applyBorder="1" applyProtection="1"/>
    <xf numFmtId="0" fontId="8" fillId="3" borderId="0" xfId="0" applyFont="1" applyFill="1" applyBorder="1" applyProtection="1"/>
    <xf numFmtId="0" fontId="0" fillId="3" borderId="0" xfId="0" applyFill="1" applyBorder="1" applyProtection="1"/>
    <xf numFmtId="164" fontId="0" fillId="3" borderId="7" xfId="0" applyNumberFormat="1" applyFill="1" applyBorder="1" applyAlignment="1" applyProtection="1">
      <alignment vertical="center" wrapText="1"/>
      <protection locked="0"/>
    </xf>
    <xf numFmtId="1" fontId="0" fillId="3" borderId="8" xfId="0" applyNumberFormat="1" applyFill="1" applyBorder="1" applyAlignment="1" applyProtection="1">
      <alignment vertical="center"/>
      <protection locked="0"/>
    </xf>
    <xf numFmtId="1" fontId="0" fillId="5" borderId="8" xfId="0" applyNumberFormat="1" applyFill="1" applyBorder="1" applyAlignment="1" applyProtection="1">
      <alignment horizontal="center" vertical="center"/>
    </xf>
    <xf numFmtId="1" fontId="0" fillId="9" borderId="8" xfId="0" applyNumberFormat="1" applyFill="1" applyBorder="1" applyAlignment="1" applyProtection="1">
      <alignment horizontal="center" vertical="center"/>
    </xf>
    <xf numFmtId="9" fontId="0" fillId="9" borderId="7" xfId="3" applyFont="1" applyFill="1" applyBorder="1" applyAlignment="1" applyProtection="1">
      <alignment horizontal="center" vertical="center"/>
    </xf>
    <xf numFmtId="0" fontId="8" fillId="7" borderId="0" xfId="0" applyFont="1" applyFill="1" applyAlignment="1">
      <alignment horizontal="center" vertical="center"/>
    </xf>
    <xf numFmtId="44" fontId="0" fillId="10" borderId="0" xfId="3" applyNumberFormat="1" applyFont="1" applyFill="1" applyAlignment="1">
      <alignment vertical="center"/>
    </xf>
    <xf numFmtId="0" fontId="18" fillId="3" borderId="0" xfId="8" applyFont="1" applyFill="1" applyAlignment="1" applyProtection="1">
      <alignment horizontal="left" vertical="center" wrapText="1"/>
    </xf>
    <xf numFmtId="49" fontId="13" fillId="3" borderId="0" xfId="0" applyNumberFormat="1" applyFont="1" applyFill="1" applyAlignment="1">
      <alignment horizontal="center" wrapText="1"/>
    </xf>
    <xf numFmtId="9" fontId="0" fillId="3" borderId="0" xfId="11" applyFont="1" applyFill="1" applyAlignment="1">
      <alignment horizontal="center"/>
    </xf>
    <xf numFmtId="9" fontId="0" fillId="8" borderId="0" xfId="11" applyFont="1" applyFill="1" applyAlignment="1">
      <alignment horizontal="center"/>
    </xf>
    <xf numFmtId="0" fontId="37" fillId="3" borderId="0" xfId="0" applyFont="1" applyFill="1" applyProtection="1"/>
    <xf numFmtId="0" fontId="1" fillId="3" borderId="0" xfId="0" applyFont="1" applyFill="1" applyProtection="1"/>
    <xf numFmtId="0" fontId="30" fillId="3" borderId="0" xfId="0" applyFont="1" applyFill="1" applyBorder="1" applyAlignment="1" applyProtection="1"/>
    <xf numFmtId="0" fontId="27" fillId="3" borderId="0" xfId="0" applyFont="1" applyFill="1" applyBorder="1" applyAlignment="1" applyProtection="1"/>
    <xf numFmtId="0" fontId="16" fillId="3" borderId="19" xfId="0" applyFont="1" applyFill="1" applyBorder="1" applyProtection="1"/>
    <xf numFmtId="0" fontId="17" fillId="3" borderId="0" xfId="8" applyFill="1" applyBorder="1" applyAlignment="1" applyProtection="1">
      <alignment horizontal="left" vertical="center" wrapText="1"/>
    </xf>
    <xf numFmtId="0" fontId="13" fillId="3" borderId="0" xfId="0" applyFont="1" applyFill="1" applyProtection="1"/>
    <xf numFmtId="0" fontId="2" fillId="3" borderId="0" xfId="0" applyFont="1" applyFill="1" applyAlignment="1" applyProtection="1">
      <alignment horizontal="center" vertical="center" wrapText="1"/>
    </xf>
    <xf numFmtId="0" fontId="20" fillId="3" borderId="0" xfId="0" applyFont="1" applyFill="1" applyProtection="1"/>
    <xf numFmtId="49" fontId="20" fillId="6" borderId="7" xfId="0" applyNumberFormat="1" applyFont="1" applyFill="1" applyBorder="1" applyAlignment="1" applyProtection="1">
      <alignment horizontal="center" vertical="center" wrapText="1"/>
    </xf>
    <xf numFmtId="49" fontId="8" fillId="5" borderId="7" xfId="0" applyNumberFormat="1" applyFont="1" applyFill="1" applyBorder="1" applyAlignment="1" applyProtection="1">
      <alignment horizontal="center" vertical="center" wrapText="1"/>
    </xf>
    <xf numFmtId="49" fontId="8" fillId="7" borderId="7" xfId="0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 applyProtection="1"/>
    <xf numFmtId="0" fontId="8" fillId="0" borderId="0" xfId="0" applyFont="1" applyProtection="1"/>
    <xf numFmtId="49" fontId="0" fillId="5" borderId="2" xfId="0" applyNumberFormat="1" applyFill="1" applyBorder="1" applyAlignment="1" applyProtection="1">
      <alignment horizontal="center" vertical="center"/>
    </xf>
    <xf numFmtId="0" fontId="0" fillId="5" borderId="2" xfId="0" applyNumberFormat="1" applyFill="1" applyBorder="1" applyAlignment="1" applyProtection="1">
      <alignment vertical="center" wrapText="1"/>
    </xf>
    <xf numFmtId="164" fontId="0" fillId="5" borderId="3" xfId="0" applyNumberFormat="1" applyFill="1" applyBorder="1" applyAlignment="1" applyProtection="1">
      <alignment vertical="center" wrapText="1"/>
    </xf>
    <xf numFmtId="9" fontId="0" fillId="8" borderId="2" xfId="0" applyNumberFormat="1" applyFill="1" applyBorder="1" applyAlignment="1" applyProtection="1">
      <alignment vertical="center"/>
    </xf>
    <xf numFmtId="164" fontId="0" fillId="8" borderId="2" xfId="0" applyNumberFormat="1" applyFill="1" applyBorder="1" applyAlignment="1" applyProtection="1">
      <alignment vertical="center" wrapText="1"/>
    </xf>
    <xf numFmtId="0" fontId="0" fillId="0" borderId="0" xfId="0" applyProtection="1"/>
    <xf numFmtId="0" fontId="0" fillId="3" borderId="8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28" fillId="9" borderId="7" xfId="8" applyFont="1" applyFill="1" applyBorder="1" applyAlignment="1" applyProtection="1">
      <alignment horizontal="left" vertical="center"/>
    </xf>
    <xf numFmtId="0" fontId="17" fillId="9" borderId="7" xfId="8" applyFill="1" applyBorder="1" applyAlignment="1" applyProtection="1">
      <alignment horizontal="left" vertical="center" wrapText="1"/>
    </xf>
    <xf numFmtId="1" fontId="2" fillId="9" borderId="7" xfId="0" applyNumberFormat="1" applyFont="1" applyFill="1" applyBorder="1" applyAlignment="1" applyProtection="1">
      <alignment vertical="center"/>
    </xf>
    <xf numFmtId="164" fontId="2" fillId="9" borderId="7" xfId="0" applyNumberFormat="1" applyFont="1" applyFill="1" applyBorder="1" applyAlignment="1" applyProtection="1">
      <alignment vertical="center"/>
    </xf>
    <xf numFmtId="164" fontId="2" fillId="9" borderId="7" xfId="0" applyNumberFormat="1" applyFont="1" applyFill="1" applyBorder="1" applyAlignment="1" applyProtection="1">
      <alignment horizontal="center" vertical="center"/>
    </xf>
    <xf numFmtId="9" fontId="2" fillId="9" borderId="7" xfId="0" applyNumberFormat="1" applyFont="1" applyFill="1" applyBorder="1" applyAlignment="1" applyProtection="1">
      <alignment vertical="center"/>
    </xf>
    <xf numFmtId="49" fontId="0" fillId="3" borderId="11" xfId="0" applyNumberFormat="1" applyFill="1" applyBorder="1" applyAlignment="1" applyProtection="1">
      <alignment horizontal="center" vertical="center"/>
    </xf>
    <xf numFmtId="49" fontId="2" fillId="3" borderId="11" xfId="0" applyNumberFormat="1" applyFont="1" applyFill="1" applyBorder="1" applyAlignment="1" applyProtection="1">
      <alignment horizontal="right" vertical="center"/>
    </xf>
    <xf numFmtId="1" fontId="2" fillId="3" borderId="4" xfId="0" applyNumberFormat="1" applyFont="1" applyFill="1" applyBorder="1" applyAlignment="1" applyProtection="1">
      <alignment vertical="center"/>
    </xf>
    <xf numFmtId="164" fontId="2" fillId="0" borderId="5" xfId="0" applyNumberFormat="1" applyFont="1" applyBorder="1" applyAlignment="1" applyProtection="1">
      <alignment vertical="center"/>
    </xf>
    <xf numFmtId="1" fontId="2" fillId="0" borderId="5" xfId="0" applyNumberFormat="1" applyFont="1" applyBorder="1" applyAlignment="1" applyProtection="1">
      <alignment vertical="center"/>
    </xf>
    <xf numFmtId="164" fontId="2" fillId="0" borderId="6" xfId="0" applyNumberFormat="1" applyFont="1" applyBorder="1" applyAlignment="1" applyProtection="1">
      <alignment horizontal="center" vertical="center"/>
    </xf>
    <xf numFmtId="9" fontId="2" fillId="0" borderId="5" xfId="0" applyNumberFormat="1" applyFont="1" applyBorder="1" applyAlignment="1" applyProtection="1">
      <alignment vertical="center"/>
    </xf>
    <xf numFmtId="49" fontId="0" fillId="3" borderId="0" xfId="0" applyNumberFormat="1" applyFill="1" applyBorder="1" applyAlignment="1" applyProtection="1">
      <alignment horizontal="center" vertical="center"/>
    </xf>
    <xf numFmtId="0" fontId="39" fillId="3" borderId="0" xfId="0" applyFont="1" applyFill="1" applyProtection="1"/>
    <xf numFmtId="1" fontId="2" fillId="3" borderId="0" xfId="0" applyNumberFormat="1" applyFont="1" applyFill="1" applyBorder="1" applyAlignment="1" applyProtection="1">
      <alignment vertical="center"/>
    </xf>
    <xf numFmtId="164" fontId="2" fillId="3" borderId="0" xfId="0" applyNumberFormat="1" applyFont="1" applyFill="1" applyBorder="1" applyAlignment="1" applyProtection="1">
      <alignment vertical="center"/>
    </xf>
    <xf numFmtId="164" fontId="2" fillId="3" borderId="0" xfId="0" applyNumberFormat="1" applyFont="1" applyFill="1" applyBorder="1" applyAlignment="1" applyProtection="1">
      <alignment horizontal="center" vertical="center"/>
    </xf>
    <xf numFmtId="9" fontId="2" fillId="3" borderId="0" xfId="0" applyNumberFormat="1" applyFont="1" applyFill="1" applyBorder="1" applyAlignment="1" applyProtection="1">
      <alignment vertical="center"/>
    </xf>
    <xf numFmtId="49" fontId="20" fillId="6" borderId="14" xfId="0" applyNumberFormat="1" applyFont="1" applyFill="1" applyBorder="1" applyAlignment="1" applyProtection="1">
      <alignment horizontal="center" vertical="center" wrapText="1"/>
    </xf>
    <xf numFmtId="0" fontId="38" fillId="3" borderId="0" xfId="8" applyFont="1" applyFill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center" vertical="top"/>
    </xf>
    <xf numFmtId="0" fontId="17" fillId="3" borderId="0" xfId="8" applyFill="1" applyBorder="1" applyAlignment="1" applyProtection="1"/>
    <xf numFmtId="49" fontId="0" fillId="3" borderId="0" xfId="0" applyNumberFormat="1" applyFill="1" applyAlignment="1" applyProtection="1">
      <alignment horizontal="center" vertical="center"/>
    </xf>
    <xf numFmtId="2" fontId="0" fillId="3" borderId="0" xfId="0" applyNumberFormat="1" applyFill="1" applyAlignment="1" applyProtection="1">
      <alignment vertical="center" wrapText="1"/>
    </xf>
    <xf numFmtId="0" fontId="13" fillId="3" borderId="0" xfId="0" applyFont="1" applyFill="1" applyBorder="1" applyAlignment="1" applyProtection="1">
      <alignment vertical="top"/>
    </xf>
    <xf numFmtId="0" fontId="41" fillId="3" borderId="0" xfId="0" applyFont="1" applyFill="1" applyProtection="1"/>
    <xf numFmtId="0" fontId="13" fillId="3" borderId="0" xfId="0" applyFont="1" applyFill="1" applyBorder="1" applyAlignment="1" applyProtection="1">
      <alignment horizontal="center" vertical="top"/>
    </xf>
    <xf numFmtId="0" fontId="8" fillId="5" borderId="8" xfId="0" applyNumberFormat="1" applyFont="1" applyFill="1" applyBorder="1" applyAlignment="1" applyProtection="1">
      <alignment horizontal="center" vertical="center" wrapText="1"/>
    </xf>
    <xf numFmtId="49" fontId="20" fillId="12" borderId="7" xfId="0" applyNumberFormat="1" applyFont="1" applyFill="1" applyBorder="1" applyAlignment="1" applyProtection="1">
      <alignment horizontal="center" vertical="center" wrapText="1"/>
    </xf>
    <xf numFmtId="49" fontId="20" fillId="9" borderId="7" xfId="0" applyNumberFormat="1" applyFont="1" applyFill="1" applyBorder="1" applyAlignment="1" applyProtection="1">
      <alignment horizontal="center" vertical="center" wrapText="1"/>
    </xf>
    <xf numFmtId="9" fontId="0" fillId="5" borderId="7" xfId="0" applyNumberFormat="1" applyFill="1" applyBorder="1" applyAlignment="1" applyProtection="1">
      <alignment horizontal="center" vertical="center"/>
    </xf>
    <xf numFmtId="1" fontId="28" fillId="11" borderId="7" xfId="0" applyNumberFormat="1" applyFont="1" applyFill="1" applyBorder="1" applyAlignment="1" applyProtection="1">
      <alignment horizontal="center" vertical="center"/>
    </xf>
    <xf numFmtId="1" fontId="0" fillId="9" borderId="7" xfId="0" applyNumberFormat="1" applyFill="1" applyBorder="1" applyAlignment="1" applyProtection="1">
      <alignment horizontal="center" vertical="center"/>
    </xf>
    <xf numFmtId="1" fontId="0" fillId="9" borderId="7" xfId="0" applyNumberFormat="1" applyFill="1" applyBorder="1" applyAlignment="1" applyProtection="1">
      <alignment horizontal="center" vertical="center" wrapText="1"/>
    </xf>
    <xf numFmtId="9" fontId="0" fillId="9" borderId="7" xfId="0" applyNumberFormat="1" applyFill="1" applyBorder="1" applyAlignment="1" applyProtection="1">
      <alignment horizontal="center" vertical="center"/>
    </xf>
    <xf numFmtId="1" fontId="28" fillId="9" borderId="7" xfId="0" applyNumberFormat="1" applyFont="1" applyFill="1" applyBorder="1" applyAlignment="1" applyProtection="1">
      <alignment horizontal="center" vertical="center"/>
    </xf>
    <xf numFmtId="1" fontId="0" fillId="3" borderId="0" xfId="0" applyNumberFormat="1" applyFill="1" applyBorder="1" applyAlignment="1" applyProtection="1">
      <alignment horizontal="center" vertical="center" wrapText="1"/>
    </xf>
    <xf numFmtId="1" fontId="0" fillId="3" borderId="0" xfId="0" applyNumberFormat="1" applyFill="1" applyBorder="1" applyAlignment="1" applyProtection="1">
      <alignment horizontal="center" vertical="center"/>
    </xf>
    <xf numFmtId="49" fontId="0" fillId="3" borderId="19" xfId="0" applyNumberFormat="1" applyFill="1" applyBorder="1" applyAlignment="1" applyProtection="1">
      <alignment horizontal="center" vertical="center"/>
    </xf>
    <xf numFmtId="49" fontId="0" fillId="3" borderId="19" xfId="0" applyNumberFormat="1" applyFill="1" applyBorder="1" applyAlignment="1" applyProtection="1">
      <alignment vertical="center" wrapText="1"/>
    </xf>
    <xf numFmtId="2" fontId="0" fillId="3" borderId="19" xfId="0" applyNumberFormat="1" applyFill="1" applyBorder="1" applyAlignment="1" applyProtection="1">
      <alignment vertical="center" wrapText="1"/>
    </xf>
    <xf numFmtId="164" fontId="0" fillId="3" borderId="19" xfId="0" applyNumberFormat="1" applyFill="1" applyBorder="1" applyAlignment="1" applyProtection="1">
      <alignment vertical="center" wrapText="1"/>
    </xf>
    <xf numFmtId="0" fontId="17" fillId="3" borderId="0" xfId="8" applyFill="1" applyProtection="1"/>
    <xf numFmtId="49" fontId="0" fillId="3" borderId="0" xfId="0" applyNumberFormat="1" applyFill="1" applyBorder="1" applyAlignment="1" applyProtection="1">
      <alignment vertical="center" wrapText="1"/>
    </xf>
    <xf numFmtId="2" fontId="0" fillId="3" borderId="0" xfId="0" applyNumberFormat="1" applyFill="1" applyBorder="1" applyAlignment="1" applyProtection="1">
      <alignment vertical="center" wrapText="1"/>
    </xf>
    <xf numFmtId="164" fontId="0" fillId="3" borderId="0" xfId="0" applyNumberFormat="1" applyFill="1" applyBorder="1" applyAlignment="1" applyProtection="1">
      <alignment vertical="center" wrapText="1"/>
    </xf>
    <xf numFmtId="49" fontId="0" fillId="5" borderId="5" xfId="0" applyNumberFormat="1" applyFill="1" applyBorder="1" applyAlignment="1" applyProtection="1">
      <alignment horizontal="center" vertical="center" wrapText="1"/>
    </xf>
    <xf numFmtId="49" fontId="0" fillId="5" borderId="20" xfId="0" applyNumberFormat="1" applyFill="1" applyBorder="1" applyAlignment="1" applyProtection="1">
      <alignment horizontal="center" vertical="center" wrapText="1"/>
    </xf>
    <xf numFmtId="1" fontId="0" fillId="9" borderId="10" xfId="0" applyNumberFormat="1" applyFill="1" applyBorder="1" applyAlignment="1" applyProtection="1">
      <alignment horizontal="center" vertical="center"/>
    </xf>
    <xf numFmtId="1" fontId="0" fillId="9" borderId="9" xfId="0" applyNumberFormat="1" applyFill="1" applyBorder="1" applyAlignment="1" applyProtection="1">
      <alignment horizontal="center" vertical="center"/>
    </xf>
    <xf numFmtId="44" fontId="2" fillId="0" borderId="7" xfId="3" applyNumberFormat="1" applyFont="1" applyBorder="1" applyAlignment="1" applyProtection="1">
      <alignment horizontal="center" vertical="center"/>
    </xf>
    <xf numFmtId="49" fontId="0" fillId="3" borderId="0" xfId="0" applyNumberFormat="1" applyFill="1" applyBorder="1" applyAlignment="1" applyProtection="1">
      <alignment vertical="center"/>
    </xf>
    <xf numFmtId="49" fontId="2" fillId="3" borderId="0" xfId="0" applyNumberFormat="1" applyFont="1" applyFill="1" applyBorder="1" applyAlignment="1" applyProtection="1">
      <alignment horizontal="right" vertical="center"/>
    </xf>
    <xf numFmtId="49" fontId="0" fillId="3" borderId="0" xfId="0" applyNumberFormat="1" applyFill="1" applyAlignment="1" applyProtection="1">
      <alignment horizontal="center" vertical="center" wrapText="1"/>
    </xf>
    <xf numFmtId="49" fontId="0" fillId="3" borderId="19" xfId="0" applyNumberFormat="1" applyFill="1" applyBorder="1" applyAlignment="1" applyProtection="1">
      <alignment horizontal="center" vertical="center" wrapText="1"/>
    </xf>
    <xf numFmtId="49" fontId="0" fillId="3" borderId="0" xfId="0" applyNumberFormat="1" applyFill="1" applyBorder="1" applyAlignment="1" applyProtection="1">
      <alignment horizontal="center" vertical="center" wrapText="1"/>
    </xf>
    <xf numFmtId="49" fontId="22" fillId="7" borderId="7" xfId="0" applyNumberFormat="1" applyFont="1" applyFill="1" applyBorder="1" applyAlignment="1" applyProtection="1">
      <alignment horizontal="center" vertical="center" wrapText="1"/>
    </xf>
    <xf numFmtId="49" fontId="0" fillId="5" borderId="3" xfId="0" applyNumberFormat="1" applyFill="1" applyBorder="1" applyAlignment="1" applyProtection="1">
      <alignment horizontal="center" vertical="center"/>
    </xf>
    <xf numFmtId="0" fontId="17" fillId="9" borderId="8" xfId="8" applyFill="1" applyBorder="1" applyAlignment="1" applyProtection="1">
      <alignment horizontal="left" vertical="center" wrapText="1"/>
    </xf>
    <xf numFmtId="49" fontId="0" fillId="9" borderId="9" xfId="0" applyNumberFormat="1" applyFill="1" applyBorder="1" applyAlignment="1" applyProtection="1">
      <alignment vertical="center" wrapText="1"/>
    </xf>
    <xf numFmtId="49" fontId="0" fillId="3" borderId="10" xfId="0" applyNumberFormat="1" applyFill="1" applyBorder="1" applyAlignment="1" applyProtection="1">
      <alignment horizontal="center" vertical="center"/>
    </xf>
    <xf numFmtId="49" fontId="2" fillId="3" borderId="11" xfId="0" applyNumberFormat="1" applyFont="1" applyFill="1" applyBorder="1" applyAlignment="1" applyProtection="1">
      <alignment horizontal="right" vertical="center"/>
    </xf>
    <xf numFmtId="164" fontId="2" fillId="0" borderId="7" xfId="0" applyNumberFormat="1" applyFont="1" applyBorder="1" applyAlignment="1" applyProtection="1">
      <alignment vertical="center"/>
    </xf>
    <xf numFmtId="164" fontId="2" fillId="3" borderId="6" xfId="0" applyNumberFormat="1" applyFont="1" applyFill="1" applyBorder="1" applyAlignment="1" applyProtection="1">
      <alignment horizontal="center" vertical="center"/>
    </xf>
    <xf numFmtId="4" fontId="0" fillId="3" borderId="19" xfId="0" applyNumberFormat="1" applyFill="1" applyBorder="1" applyProtection="1"/>
    <xf numFmtId="0" fontId="17" fillId="3" borderId="0" xfId="8" applyFill="1" applyBorder="1" applyProtection="1"/>
    <xf numFmtId="4" fontId="0" fillId="3" borderId="0" xfId="0" applyNumberFormat="1" applyFill="1" applyBorder="1" applyProtection="1"/>
    <xf numFmtId="4" fontId="0" fillId="3" borderId="0" xfId="0" applyNumberFormat="1" applyFill="1" applyProtection="1"/>
    <xf numFmtId="49" fontId="0" fillId="5" borderId="7" xfId="0" applyNumberFormat="1" applyFill="1" applyBorder="1" applyAlignment="1" applyProtection="1">
      <alignment horizontal="center" vertical="center"/>
    </xf>
    <xf numFmtId="9" fontId="28" fillId="10" borderId="2" xfId="3" applyFont="1" applyFill="1" applyBorder="1" applyAlignment="1" applyProtection="1">
      <alignment horizontal="right" vertical="center" wrapText="1"/>
    </xf>
    <xf numFmtId="164" fontId="0" fillId="8" borderId="1" xfId="0" applyNumberFormat="1" applyFill="1" applyBorder="1" applyAlignment="1" applyProtection="1">
      <alignment vertical="center" wrapText="1"/>
    </xf>
    <xf numFmtId="164" fontId="0" fillId="9" borderId="3" xfId="0" applyNumberFormat="1" applyFill="1" applyBorder="1" applyAlignment="1" applyProtection="1">
      <alignment vertical="center" wrapText="1"/>
    </xf>
    <xf numFmtId="9" fontId="28" fillId="9" borderId="2" xfId="3" applyFont="1" applyFill="1" applyBorder="1" applyAlignment="1" applyProtection="1">
      <alignment horizontal="right" vertical="center" wrapText="1"/>
    </xf>
    <xf numFmtId="164" fontId="0" fillId="9" borderId="1" xfId="0" applyNumberFormat="1" applyFill="1" applyBorder="1" applyAlignment="1" applyProtection="1">
      <alignment vertical="center" wrapText="1"/>
    </xf>
    <xf numFmtId="44" fontId="2" fillId="0" borderId="6" xfId="0" applyNumberFormat="1" applyFont="1" applyBorder="1" applyAlignment="1" applyProtection="1">
      <alignment vertical="center"/>
    </xf>
    <xf numFmtId="9" fontId="2" fillId="0" borderId="5" xfId="3" applyFont="1" applyBorder="1" applyAlignment="1" applyProtection="1">
      <alignment horizontal="right" vertical="center"/>
    </xf>
    <xf numFmtId="164" fontId="2" fillId="0" borderId="4" xfId="0" applyNumberFormat="1" applyFont="1" applyBorder="1" applyAlignment="1" applyProtection="1">
      <alignment vertical="center"/>
    </xf>
    <xf numFmtId="0" fontId="0" fillId="3" borderId="0" xfId="0" applyFill="1" applyAlignment="1" applyProtection="1">
      <alignment horizontal="right"/>
    </xf>
    <xf numFmtId="0" fontId="2" fillId="3" borderId="0" xfId="0" applyFont="1" applyFill="1" applyBorder="1" applyAlignment="1" applyProtection="1">
      <alignment horizontal="center" vertical="center"/>
    </xf>
    <xf numFmtId="0" fontId="3" fillId="3" borderId="19" xfId="0" applyFont="1" applyFill="1" applyBorder="1" applyProtection="1"/>
    <xf numFmtId="0" fontId="4" fillId="3" borderId="19" xfId="0" applyFont="1" applyFill="1" applyBorder="1" applyProtection="1"/>
    <xf numFmtId="0" fontId="5" fillId="3" borderId="19" xfId="0" applyFont="1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right"/>
    </xf>
    <xf numFmtId="49" fontId="22" fillId="7" borderId="21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Protection="1"/>
    <xf numFmtId="164" fontId="0" fillId="13" borderId="5" xfId="0" applyNumberFormat="1" applyFill="1" applyBorder="1" applyAlignment="1" applyProtection="1"/>
    <xf numFmtId="9" fontId="0" fillId="8" borderId="5" xfId="0" applyNumberFormat="1" applyFill="1" applyBorder="1" applyAlignment="1" applyProtection="1">
      <alignment horizontal="right" vertical="center"/>
    </xf>
    <xf numFmtId="164" fontId="0" fillId="8" borderId="5" xfId="0" applyNumberFormat="1" applyFill="1" applyBorder="1" applyProtection="1"/>
    <xf numFmtId="164" fontId="0" fillId="13" borderId="7" xfId="0" applyNumberFormat="1" applyFill="1" applyBorder="1" applyAlignment="1" applyProtection="1"/>
    <xf numFmtId="9" fontId="0" fillId="8" borderId="7" xfId="0" applyNumberFormat="1" applyFill="1" applyBorder="1" applyAlignment="1" applyProtection="1">
      <alignment horizontal="right" vertical="center"/>
    </xf>
    <xf numFmtId="164" fontId="0" fillId="8" borderId="7" xfId="0" applyNumberFormat="1" applyFill="1" applyBorder="1" applyProtection="1"/>
    <xf numFmtId="0" fontId="0" fillId="0" borderId="15" xfId="0" applyBorder="1" applyProtection="1"/>
    <xf numFmtId="164" fontId="0" fillId="0" borderId="17" xfId="0" applyNumberFormat="1" applyBorder="1" applyAlignment="1" applyProtection="1">
      <alignment horizontal="center" vertical="center"/>
    </xf>
    <xf numFmtId="164" fontId="0" fillId="13" borderId="14" xfId="0" applyNumberFormat="1" applyFill="1" applyBorder="1" applyAlignment="1" applyProtection="1"/>
    <xf numFmtId="9" fontId="0" fillId="8" borderId="14" xfId="0" applyNumberFormat="1" applyFill="1" applyBorder="1" applyAlignment="1" applyProtection="1">
      <alignment horizontal="right" vertical="center"/>
    </xf>
    <xf numFmtId="164" fontId="0" fillId="8" borderId="14" xfId="0" applyNumberFormat="1" applyFill="1" applyBorder="1" applyProtection="1"/>
    <xf numFmtId="0" fontId="8" fillId="3" borderId="0" xfId="0" applyFont="1" applyFill="1" applyAlignment="1" applyProtection="1">
      <alignment horizontal="right"/>
    </xf>
    <xf numFmtId="9" fontId="11" fillId="8" borderId="5" xfId="0" applyNumberFormat="1" applyFont="1" applyFill="1" applyBorder="1" applyAlignment="1" applyProtection="1">
      <alignment horizontal="right" vertical="center"/>
    </xf>
    <xf numFmtId="164" fontId="11" fillId="8" borderId="5" xfId="0" applyNumberFormat="1" applyFont="1" applyFill="1" applyBorder="1" applyProtection="1"/>
    <xf numFmtId="164" fontId="11" fillId="3" borderId="0" xfId="0" applyNumberFormat="1" applyFont="1" applyFill="1" applyBorder="1" applyAlignment="1" applyProtection="1">
      <alignment horizontal="left"/>
    </xf>
    <xf numFmtId="164" fontId="11" fillId="3" borderId="0" xfId="0" applyNumberFormat="1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Protection="1"/>
    <xf numFmtId="9" fontId="0" fillId="5" borderId="7" xfId="3" applyFont="1" applyFill="1" applyBorder="1" applyAlignment="1" applyProtection="1">
      <alignment horizontal="center" vertical="center"/>
      <protection locked="0"/>
    </xf>
    <xf numFmtId="9" fontId="0" fillId="9" borderId="2" xfId="0" applyNumberFormat="1" applyFill="1" applyBorder="1" applyAlignment="1" applyProtection="1">
      <alignment vertical="center"/>
    </xf>
    <xf numFmtId="0" fontId="17" fillId="3" borderId="0" xfId="8" applyFill="1" applyAlignment="1" applyProtection="1">
      <alignment vertical="center"/>
    </xf>
    <xf numFmtId="0" fontId="0" fillId="3" borderId="19" xfId="0" applyFill="1" applyBorder="1" applyAlignment="1" applyProtection="1">
      <alignment horizontal="center" vertical="center"/>
    </xf>
    <xf numFmtId="0" fontId="0" fillId="3" borderId="10" xfId="0" applyFill="1" applyBorder="1" applyProtection="1"/>
    <xf numFmtId="0" fontId="0" fillId="3" borderId="10" xfId="0" applyFill="1" applyBorder="1" applyAlignment="1" applyProtection="1">
      <alignment vertical="center"/>
    </xf>
    <xf numFmtId="9" fontId="25" fillId="11" borderId="5" xfId="3" applyFont="1" applyFill="1" applyBorder="1" applyAlignment="1" applyProtection="1">
      <alignment horizontal="center"/>
    </xf>
    <xf numFmtId="9" fontId="25" fillId="11" borderId="2" xfId="3" applyFont="1" applyFill="1" applyBorder="1" applyAlignment="1" applyProtection="1">
      <alignment horizontal="center" vertical="center"/>
    </xf>
    <xf numFmtId="164" fontId="25" fillId="10" borderId="7" xfId="0" applyNumberFormat="1" applyFont="1" applyFill="1" applyBorder="1" applyProtection="1"/>
    <xf numFmtId="164" fontId="0" fillId="10" borderId="7" xfId="0" applyNumberFormat="1" applyFill="1" applyBorder="1" applyProtection="1"/>
    <xf numFmtId="9" fontId="25" fillId="11" borderId="7" xfId="3" applyFont="1" applyFill="1" applyBorder="1" applyAlignment="1" applyProtection="1">
      <alignment horizontal="center"/>
    </xf>
    <xf numFmtId="9" fontId="25" fillId="11" borderId="20" xfId="3" applyFont="1" applyFill="1" applyBorder="1" applyAlignment="1" applyProtection="1">
      <alignment horizontal="center" vertical="center"/>
    </xf>
    <xf numFmtId="9" fontId="25" fillId="11" borderId="23" xfId="3" applyFont="1" applyFill="1" applyBorder="1" applyAlignment="1" applyProtection="1">
      <alignment horizontal="center"/>
    </xf>
    <xf numFmtId="9" fontId="25" fillId="11" borderId="23" xfId="3" applyFont="1" applyFill="1" applyBorder="1" applyAlignment="1" applyProtection="1">
      <alignment horizontal="center" vertical="center"/>
    </xf>
    <xf numFmtId="164" fontId="25" fillId="10" borderId="23" xfId="0" applyNumberFormat="1" applyFont="1" applyFill="1" applyBorder="1" applyProtection="1"/>
    <xf numFmtId="164" fontId="0" fillId="10" borderId="23" xfId="0" applyNumberFormat="1" applyFill="1" applyBorder="1" applyProtection="1"/>
    <xf numFmtId="164" fontId="25" fillId="3" borderId="21" xfId="0" applyNumberFormat="1" applyFont="1" applyFill="1" applyBorder="1" applyProtection="1"/>
    <xf numFmtId="0" fontId="25" fillId="3" borderId="0" xfId="0" applyFont="1" applyFill="1" applyBorder="1" applyAlignment="1" applyProtection="1">
      <alignment horizontal="center"/>
    </xf>
    <xf numFmtId="9" fontId="25" fillId="3" borderId="0" xfId="3" applyFont="1" applyFill="1" applyBorder="1" applyAlignment="1" applyProtection="1">
      <alignment horizontal="center"/>
    </xf>
    <xf numFmtId="49" fontId="25" fillId="3" borderId="0" xfId="0" applyNumberFormat="1" applyFont="1" applyFill="1" applyProtection="1"/>
    <xf numFmtId="49" fontId="0" fillId="3" borderId="0" xfId="0" applyNumberFormat="1" applyFill="1" applyProtection="1"/>
    <xf numFmtId="164" fontId="25" fillId="3" borderId="0" xfId="0" applyNumberFormat="1" applyFont="1" applyFill="1" applyBorder="1" applyProtection="1"/>
    <xf numFmtId="164" fontId="0" fillId="3" borderId="0" xfId="0" applyNumberFormat="1" applyFill="1" applyBorder="1" applyProtection="1"/>
    <xf numFmtId="0" fontId="24" fillId="3" borderId="19" xfId="0" applyFont="1" applyFill="1" applyBorder="1" applyAlignment="1" applyProtection="1">
      <alignment horizontal="left"/>
    </xf>
    <xf numFmtId="0" fontId="24" fillId="3" borderId="19" xfId="0" applyFont="1" applyFill="1" applyBorder="1" applyAlignment="1" applyProtection="1">
      <alignment horizontal="center"/>
    </xf>
    <xf numFmtId="9" fontId="24" fillId="3" borderId="19" xfId="11" applyFont="1" applyFill="1" applyBorder="1" applyAlignment="1" applyProtection="1">
      <alignment horizontal="center"/>
    </xf>
    <xf numFmtId="0" fontId="25" fillId="3" borderId="0" xfId="0" applyFont="1" applyFill="1" applyAlignment="1" applyProtection="1">
      <alignment horizontal="center"/>
    </xf>
    <xf numFmtId="9" fontId="25" fillId="3" borderId="0" xfId="11" applyFont="1" applyFill="1" applyAlignment="1" applyProtection="1">
      <alignment horizontal="center"/>
    </xf>
    <xf numFmtId="49" fontId="22" fillId="5" borderId="14" xfId="0" applyNumberFormat="1" applyFont="1" applyFill="1" applyBorder="1" applyAlignment="1" applyProtection="1">
      <alignment horizontal="center" vertical="center" wrapText="1"/>
    </xf>
    <xf numFmtId="49" fontId="22" fillId="5" borderId="15" xfId="0" applyNumberFormat="1" applyFont="1" applyFill="1" applyBorder="1" applyAlignment="1" applyProtection="1">
      <alignment horizontal="center" vertical="center" wrapText="1"/>
    </xf>
    <xf numFmtId="49" fontId="0" fillId="3" borderId="0" xfId="0" applyNumberFormat="1" applyFill="1" applyBorder="1" applyProtection="1"/>
    <xf numFmtId="0" fontId="25" fillId="5" borderId="5" xfId="0" applyFont="1" applyFill="1" applyBorder="1" applyAlignment="1" applyProtection="1">
      <alignment horizontal="center" vertical="center"/>
    </xf>
    <xf numFmtId="9" fontId="25" fillId="11" borderId="6" xfId="0" applyNumberFormat="1" applyFont="1" applyFill="1" applyBorder="1" applyAlignment="1" applyProtection="1">
      <alignment horizontal="center" vertical="center" wrapText="1"/>
    </xf>
    <xf numFmtId="9" fontId="25" fillId="11" borderId="5" xfId="11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/>
    <xf numFmtId="0" fontId="0" fillId="3" borderId="22" xfId="0" applyFill="1" applyBorder="1" applyProtection="1"/>
    <xf numFmtId="0" fontId="0" fillId="0" borderId="6" xfId="0" applyBorder="1" applyProtection="1"/>
    <xf numFmtId="0" fontId="0" fillId="0" borderId="14" xfId="0" applyBorder="1" applyProtection="1"/>
    <xf numFmtId="164" fontId="0" fillId="0" borderId="14" xfId="0" applyNumberFormat="1" applyBorder="1" applyAlignment="1" applyProtection="1">
      <alignment horizontal="center" vertical="center"/>
    </xf>
    <xf numFmtId="164" fontId="0" fillId="5" borderId="14" xfId="0" applyNumberFormat="1" applyFill="1" applyBorder="1" applyAlignment="1" applyProtection="1">
      <alignment horizontal="center" vertical="center"/>
    </xf>
    <xf numFmtId="0" fontId="8" fillId="3" borderId="35" xfId="0" applyFont="1" applyFill="1" applyBorder="1" applyProtection="1"/>
    <xf numFmtId="0" fontId="8" fillId="3" borderId="36" xfId="0" applyFont="1" applyFill="1" applyBorder="1" applyAlignment="1" applyProtection="1">
      <alignment horizontal="right"/>
    </xf>
    <xf numFmtId="164" fontId="11" fillId="8" borderId="29" xfId="0" applyNumberFormat="1" applyFont="1" applyFill="1" applyBorder="1" applyProtection="1"/>
    <xf numFmtId="164" fontId="11" fillId="3" borderId="0" xfId="0" applyNumberFormat="1" applyFont="1" applyFill="1" applyBorder="1" applyProtection="1"/>
    <xf numFmtId="0" fontId="0" fillId="3" borderId="0" xfId="0" applyFill="1" applyBorder="1" applyAlignment="1" applyProtection="1">
      <alignment horizontal="center" vertical="center"/>
    </xf>
    <xf numFmtId="0" fontId="22" fillId="3" borderId="19" xfId="9" applyNumberFormat="1" applyFont="1" applyFill="1" applyBorder="1" applyAlignment="1" applyProtection="1">
      <alignment horizontal="center" vertical="center"/>
    </xf>
    <xf numFmtId="9" fontId="0" fillId="8" borderId="5" xfId="0" applyNumberFormat="1" applyFill="1" applyBorder="1" applyAlignment="1" applyProtection="1">
      <alignment vertical="center"/>
    </xf>
    <xf numFmtId="9" fontId="0" fillId="8" borderId="14" xfId="0" applyNumberFormat="1" applyFill="1" applyBorder="1" applyAlignment="1" applyProtection="1">
      <alignment vertical="center"/>
    </xf>
    <xf numFmtId="9" fontId="8" fillId="8" borderId="5" xfId="0" applyNumberFormat="1" applyFont="1" applyFill="1" applyBorder="1" applyAlignment="1" applyProtection="1">
      <alignment vertical="center"/>
    </xf>
    <xf numFmtId="0" fontId="22" fillId="3" borderId="19" xfId="9" applyFont="1" applyFill="1" applyBorder="1" applyAlignment="1" applyProtection="1">
      <alignment horizontal="center" vertical="center"/>
    </xf>
    <xf numFmtId="164" fontId="0" fillId="8" borderId="5" xfId="0" applyNumberFormat="1" applyFill="1" applyBorder="1" applyAlignment="1" applyProtection="1">
      <alignment vertical="center"/>
    </xf>
    <xf numFmtId="164" fontId="0" fillId="8" borderId="14" xfId="0" applyNumberFormat="1" applyFill="1" applyBorder="1" applyAlignment="1" applyProtection="1">
      <alignment vertical="center"/>
    </xf>
    <xf numFmtId="164" fontId="8" fillId="8" borderId="5" xfId="0" applyNumberFormat="1" applyFont="1" applyFill="1" applyBorder="1" applyAlignment="1" applyProtection="1">
      <alignment vertical="center"/>
    </xf>
    <xf numFmtId="0" fontId="0" fillId="3" borderId="0" xfId="0" applyFill="1" applyAlignment="1" applyProtection="1">
      <alignment horizontal="center" vertical="center"/>
    </xf>
    <xf numFmtId="0" fontId="18" fillId="3" borderId="0" xfId="8" applyFont="1" applyFill="1" applyAlignment="1" applyProtection="1">
      <alignment vertical="center" wrapText="1"/>
    </xf>
    <xf numFmtId="0" fontId="9" fillId="3" borderId="0" xfId="0" applyFont="1" applyFill="1" applyAlignment="1" applyProtection="1">
      <alignment horizontal="center" vertical="center"/>
    </xf>
    <xf numFmtId="0" fontId="35" fillId="3" borderId="27" xfId="0" applyFont="1" applyFill="1" applyBorder="1" applyAlignment="1" applyProtection="1">
      <alignment horizontal="left" vertical="center"/>
    </xf>
    <xf numFmtId="0" fontId="0" fillId="3" borderId="27" xfId="0" applyFill="1" applyBorder="1" applyProtection="1"/>
    <xf numFmtId="0" fontId="0" fillId="3" borderId="0" xfId="0" applyFill="1" applyAlignment="1" applyProtection="1"/>
    <xf numFmtId="0" fontId="0" fillId="3" borderId="0" xfId="0" applyFill="1" applyAlignment="1" applyProtection="1">
      <alignment horizontal="justify"/>
    </xf>
    <xf numFmtId="0" fontId="8" fillId="3" borderId="3" xfId="0" applyFont="1" applyFill="1" applyBorder="1" applyAlignment="1" applyProtection="1">
      <alignment horizontal="justify" vertical="center" wrapText="1"/>
    </xf>
    <xf numFmtId="0" fontId="0" fillId="3" borderId="6" xfId="0" applyFont="1" applyFill="1" applyBorder="1" applyAlignment="1" applyProtection="1">
      <alignment horizontal="justify" vertical="center" wrapText="1"/>
    </xf>
    <xf numFmtId="0" fontId="0" fillId="3" borderId="0" xfId="0" applyFill="1" applyAlignment="1" applyProtection="1">
      <alignment horizontal="justify" vertical="center" wrapText="1"/>
    </xf>
    <xf numFmtId="0" fontId="22" fillId="3" borderId="0" xfId="0" applyFont="1" applyFill="1" applyProtection="1"/>
    <xf numFmtId="49" fontId="20" fillId="6" borderId="21" xfId="0" applyNumberFormat="1" applyFont="1" applyFill="1" applyBorder="1" applyAlignment="1" applyProtection="1">
      <alignment horizontal="center" vertical="center" wrapText="1"/>
    </xf>
    <xf numFmtId="0" fontId="0" fillId="3" borderId="16" xfId="0" applyFill="1" applyBorder="1" applyProtection="1"/>
    <xf numFmtId="0" fontId="0" fillId="3" borderId="16" xfId="0" applyFill="1" applyBorder="1" applyAlignment="1" applyProtection="1">
      <alignment horizontal="center" vertical="center"/>
    </xf>
    <xf numFmtId="49" fontId="25" fillId="3" borderId="0" xfId="0" applyNumberFormat="1" applyFont="1" applyFill="1" applyAlignment="1" applyProtection="1">
      <alignment wrapText="1"/>
    </xf>
    <xf numFmtId="0" fontId="0" fillId="3" borderId="0" xfId="0" applyNumberFormat="1" applyFill="1" applyAlignment="1">
      <alignment wrapText="1"/>
    </xf>
    <xf numFmtId="1" fontId="0" fillId="3" borderId="10" xfId="0" applyNumberFormat="1" applyFill="1" applyBorder="1" applyAlignment="1" applyProtection="1">
      <alignment vertical="center"/>
    </xf>
    <xf numFmtId="1" fontId="0" fillId="3" borderId="9" xfId="0" applyNumberFormat="1" applyFill="1" applyBorder="1" applyAlignment="1" applyProtection="1">
      <alignment vertical="center"/>
    </xf>
    <xf numFmtId="49" fontId="0" fillId="0" borderId="9" xfId="0" applyNumberFormat="1" applyBorder="1" applyAlignment="1" applyProtection="1">
      <alignment vertical="center" wrapText="1"/>
    </xf>
    <xf numFmtId="164" fontId="2" fillId="3" borderId="0" xfId="0" applyNumberFormat="1" applyFont="1" applyFill="1" applyBorder="1" applyAlignment="1" applyProtection="1">
      <alignment horizontal="right" vertical="center"/>
    </xf>
    <xf numFmtId="0" fontId="42" fillId="3" borderId="0" xfId="0" applyFont="1" applyFill="1" applyProtection="1"/>
    <xf numFmtId="0" fontId="0" fillId="3" borderId="7" xfId="0" applyFill="1" applyBorder="1" applyAlignment="1" applyProtection="1">
      <alignment horizontal="justify" vertical="center" wrapText="1"/>
    </xf>
    <xf numFmtId="0" fontId="0" fillId="3" borderId="0" xfId="0" applyFill="1" applyAlignment="1" applyProtection="1">
      <alignment horizontal="justify" vertical="center"/>
    </xf>
    <xf numFmtId="0" fontId="8" fillId="3" borderId="0" xfId="0" applyFont="1" applyFill="1" applyAlignment="1" applyProtection="1">
      <alignment horizontal="justify" vertical="center"/>
    </xf>
    <xf numFmtId="0" fontId="22" fillId="3" borderId="0" xfId="0" applyFont="1" applyFill="1" applyAlignment="1" applyProtection="1">
      <alignment horizontal="justify" vertical="center"/>
    </xf>
    <xf numFmtId="0" fontId="28" fillId="3" borderId="0" xfId="0" applyFont="1" applyFill="1" applyAlignment="1" applyProtection="1">
      <alignment horizontal="justify" vertical="center"/>
    </xf>
    <xf numFmtId="0" fontId="13" fillId="3" borderId="0" xfId="0" applyFont="1" applyFill="1" applyBorder="1" applyAlignment="1" applyProtection="1">
      <alignment horizontal="justify" vertical="center" wrapText="1"/>
    </xf>
    <xf numFmtId="0" fontId="0" fillId="3" borderId="0" xfId="0" applyFill="1" applyAlignment="1" applyProtection="1">
      <alignment horizontal="justify" vertical="center" wrapText="1"/>
    </xf>
    <xf numFmtId="0" fontId="8" fillId="3" borderId="0" xfId="0" applyFont="1" applyFill="1" applyAlignment="1" applyProtection="1">
      <alignment horizontal="justify" vertical="top" wrapText="1"/>
    </xf>
    <xf numFmtId="0" fontId="8" fillId="3" borderId="0" xfId="0" applyFont="1" applyFill="1" applyAlignment="1" applyProtection="1">
      <alignment horizontal="justify" vertical="center" wrapText="1"/>
    </xf>
    <xf numFmtId="0" fontId="0" fillId="3" borderId="0" xfId="0" quotePrefix="1" applyFill="1" applyAlignment="1" applyProtection="1">
      <alignment horizontal="center" vertical="center" wrapText="1"/>
    </xf>
    <xf numFmtId="0" fontId="8" fillId="3" borderId="12" xfId="0" quotePrefix="1" applyFont="1" applyFill="1" applyBorder="1" applyAlignment="1" applyProtection="1">
      <alignment horizontal="justify" vertical="center" wrapText="1"/>
    </xf>
    <xf numFmtId="0" fontId="8" fillId="3" borderId="18" xfId="0" quotePrefix="1" applyFont="1" applyFill="1" applyBorder="1" applyAlignment="1" applyProtection="1">
      <alignment horizontal="justify" vertical="center" wrapText="1"/>
    </xf>
    <xf numFmtId="0" fontId="8" fillId="3" borderId="13" xfId="0" quotePrefix="1" applyFont="1" applyFill="1" applyBorder="1" applyAlignment="1" applyProtection="1">
      <alignment horizontal="justify" vertical="center" wrapText="1"/>
    </xf>
    <xf numFmtId="0" fontId="8" fillId="3" borderId="6" xfId="0" quotePrefix="1" applyFont="1" applyFill="1" applyBorder="1" applyAlignment="1" applyProtection="1">
      <alignment horizontal="justify" vertical="center" wrapText="1"/>
    </xf>
    <xf numFmtId="0" fontId="8" fillId="3" borderId="11" xfId="0" quotePrefix="1" applyFont="1" applyFill="1" applyBorder="1" applyAlignment="1" applyProtection="1">
      <alignment horizontal="justify" vertical="center" wrapText="1"/>
    </xf>
    <xf numFmtId="0" fontId="8" fillId="3" borderId="4" xfId="0" quotePrefix="1" applyFont="1" applyFill="1" applyBorder="1" applyAlignment="1" applyProtection="1">
      <alignment horizontal="justify" vertical="center" wrapText="1"/>
    </xf>
    <xf numFmtId="0" fontId="18" fillId="3" borderId="0" xfId="8" applyFont="1" applyFill="1" applyAlignment="1" applyProtection="1">
      <alignment horizontal="left" vertical="center" wrapText="1"/>
    </xf>
    <xf numFmtId="0" fontId="11" fillId="3" borderId="38" xfId="0" applyFont="1" applyFill="1" applyBorder="1" applyAlignment="1" applyProtection="1">
      <alignment horizontal="left" wrapText="1"/>
    </xf>
    <xf numFmtId="0" fontId="0" fillId="3" borderId="8" xfId="0" applyFill="1" applyBorder="1" applyAlignment="1" applyProtection="1">
      <alignment horizontal="justify" vertical="center"/>
    </xf>
    <xf numFmtId="0" fontId="0" fillId="3" borderId="10" xfId="0" applyFill="1" applyBorder="1" applyAlignment="1" applyProtection="1">
      <alignment horizontal="justify" vertical="center"/>
    </xf>
    <xf numFmtId="0" fontId="0" fillId="3" borderId="9" xfId="0" applyFill="1" applyBorder="1" applyAlignment="1" applyProtection="1">
      <alignment horizontal="justify" vertical="center"/>
    </xf>
    <xf numFmtId="0" fontId="0" fillId="3" borderId="7" xfId="0" quotePrefix="1" applyFill="1" applyBorder="1" applyAlignment="1" applyProtection="1">
      <alignment horizontal="justify" vertical="top" wrapText="1"/>
    </xf>
    <xf numFmtId="0" fontId="0" fillId="3" borderId="0" xfId="0" quotePrefix="1" applyFill="1" applyAlignment="1" applyProtection="1">
      <alignment horizontal="justify" vertical="top" wrapText="1"/>
    </xf>
    <xf numFmtId="0" fontId="0" fillId="3" borderId="0" xfId="0" applyFill="1" applyAlignment="1" applyProtection="1">
      <alignment horizontal="left"/>
    </xf>
    <xf numFmtId="0" fontId="0" fillId="3" borderId="7" xfId="0" applyFill="1" applyBorder="1" applyAlignment="1" applyProtection="1">
      <alignment horizontal="justify" vertical="center"/>
    </xf>
    <xf numFmtId="0" fontId="0" fillId="3" borderId="12" xfId="0" applyFill="1" applyBorder="1" applyAlignment="1" applyProtection="1">
      <alignment horizontal="justify" vertical="center" wrapText="1"/>
    </xf>
    <xf numFmtId="0" fontId="0" fillId="3" borderId="18" xfId="0" applyFill="1" applyBorder="1" applyAlignment="1" applyProtection="1">
      <alignment horizontal="justify" vertical="center" wrapText="1"/>
    </xf>
    <xf numFmtId="0" fontId="0" fillId="3" borderId="13" xfId="0" applyFill="1" applyBorder="1" applyAlignment="1" applyProtection="1">
      <alignment horizontal="justify" vertical="center" wrapText="1"/>
    </xf>
    <xf numFmtId="0" fontId="0" fillId="3" borderId="6" xfId="0" applyFill="1" applyBorder="1" applyAlignment="1" applyProtection="1">
      <alignment horizontal="justify" vertical="center" wrapText="1"/>
    </xf>
    <xf numFmtId="0" fontId="0" fillId="3" borderId="11" xfId="0" applyFill="1" applyBorder="1" applyAlignment="1" applyProtection="1">
      <alignment horizontal="justify" vertical="center" wrapText="1"/>
    </xf>
    <xf numFmtId="0" fontId="0" fillId="3" borderId="4" xfId="0" applyFill="1" applyBorder="1" applyAlignment="1" applyProtection="1">
      <alignment horizontal="justify" vertical="center" wrapText="1"/>
    </xf>
    <xf numFmtId="0" fontId="0" fillId="3" borderId="8" xfId="0" applyFill="1" applyBorder="1" applyAlignment="1" applyProtection="1">
      <alignment horizontal="justify" vertical="center" wrapText="1"/>
    </xf>
    <xf numFmtId="0" fontId="0" fillId="3" borderId="10" xfId="0" applyFill="1" applyBorder="1" applyAlignment="1" applyProtection="1">
      <alignment horizontal="justify" vertical="center" wrapText="1"/>
    </xf>
    <xf numFmtId="0" fontId="0" fillId="3" borderId="9" xfId="0" applyFill="1" applyBorder="1" applyAlignment="1" applyProtection="1">
      <alignment horizontal="justify" vertical="center" wrapText="1"/>
    </xf>
    <xf numFmtId="0" fontId="8" fillId="3" borderId="12" xfId="0" applyFont="1" applyFill="1" applyBorder="1" applyAlignment="1" applyProtection="1">
      <alignment horizontal="justify" vertical="center" wrapText="1"/>
    </xf>
    <xf numFmtId="0" fontId="8" fillId="3" borderId="18" xfId="0" applyFont="1" applyFill="1" applyBorder="1" applyAlignment="1" applyProtection="1">
      <alignment horizontal="justify" vertical="center" wrapText="1"/>
    </xf>
    <xf numFmtId="0" fontId="8" fillId="3" borderId="13" xfId="0" applyFont="1" applyFill="1" applyBorder="1" applyAlignment="1" applyProtection="1">
      <alignment horizontal="justify" vertical="center" wrapText="1"/>
    </xf>
    <xf numFmtId="0" fontId="0" fillId="3" borderId="0" xfId="0" applyFont="1" applyFill="1" applyBorder="1" applyAlignment="1" applyProtection="1">
      <alignment horizontal="justify" vertical="center" wrapText="1"/>
    </xf>
    <xf numFmtId="0" fontId="0" fillId="3" borderId="1" xfId="0" applyFont="1" applyFill="1" applyBorder="1" applyAlignment="1" applyProtection="1">
      <alignment horizontal="justify" vertical="center" wrapText="1"/>
    </xf>
    <xf numFmtId="0" fontId="0" fillId="3" borderId="11" xfId="0" applyFont="1" applyFill="1" applyBorder="1" applyAlignment="1" applyProtection="1">
      <alignment horizontal="justify" vertical="center" wrapText="1"/>
    </xf>
    <xf numFmtId="0" fontId="0" fillId="3" borderId="4" xfId="0" applyFont="1" applyFill="1" applyBorder="1" applyAlignment="1" applyProtection="1">
      <alignment horizontal="justify" vertical="center" wrapText="1"/>
    </xf>
    <xf numFmtId="49" fontId="8" fillId="5" borderId="8" xfId="0" applyNumberFormat="1" applyFont="1" applyFill="1" applyBorder="1" applyAlignment="1" applyProtection="1">
      <alignment horizontal="center" vertical="center" wrapText="1"/>
    </xf>
    <xf numFmtId="49" fontId="8" fillId="5" borderId="9" xfId="0" applyNumberFormat="1" applyFont="1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164" fontId="2" fillId="9" borderId="8" xfId="0" applyNumberFormat="1" applyFont="1" applyFill="1" applyBorder="1" applyAlignment="1" applyProtection="1">
      <alignment horizontal="center" vertical="center"/>
    </xf>
    <xf numFmtId="164" fontId="2" fillId="9" borderId="9" xfId="0" applyNumberFormat="1" applyFont="1" applyFill="1" applyBorder="1" applyAlignment="1" applyProtection="1">
      <alignment horizontal="center" vertical="center"/>
    </xf>
    <xf numFmtId="164" fontId="11" fillId="3" borderId="18" xfId="0" applyNumberFormat="1" applyFont="1" applyFill="1" applyBorder="1" applyAlignment="1" applyProtection="1">
      <alignment horizontal="center" vertical="center"/>
    </xf>
    <xf numFmtId="49" fontId="8" fillId="5" borderId="29" xfId="0" applyNumberFormat="1" applyFont="1" applyFill="1" applyBorder="1" applyAlignment="1" applyProtection="1">
      <alignment horizontal="center" vertical="center" wrapText="1"/>
    </xf>
    <xf numFmtId="164" fontId="0" fillId="13" borderId="5" xfId="0" applyNumberFormat="1" applyFill="1" applyBorder="1" applyAlignment="1" applyProtection="1">
      <alignment horizontal="center" vertical="center"/>
    </xf>
    <xf numFmtId="164" fontId="0" fillId="13" borderId="7" xfId="0" applyNumberFormat="1" applyFill="1" applyBorder="1" applyAlignment="1" applyProtection="1">
      <alignment horizontal="center" vertical="center"/>
    </xf>
    <xf numFmtId="164" fontId="0" fillId="13" borderId="15" xfId="0" applyNumberFormat="1" applyFill="1" applyBorder="1" applyAlignment="1" applyProtection="1">
      <alignment horizontal="center"/>
    </xf>
    <xf numFmtId="164" fontId="0" fillId="13" borderId="17" xfId="0" applyNumberFormat="1" applyFill="1" applyBorder="1" applyAlignment="1" applyProtection="1">
      <alignment horizontal="center"/>
    </xf>
    <xf numFmtId="44" fontId="11" fillId="13" borderId="24" xfId="0" applyNumberFormat="1" applyFont="1" applyFill="1" applyBorder="1" applyAlignment="1" applyProtection="1">
      <alignment horizontal="center"/>
    </xf>
    <xf numFmtId="44" fontId="11" fillId="13" borderId="25" xfId="0" applyNumberFormat="1" applyFont="1" applyFill="1" applyBorder="1" applyAlignment="1" applyProtection="1">
      <alignment horizontal="center"/>
    </xf>
    <xf numFmtId="49" fontId="2" fillId="3" borderId="10" xfId="0" applyNumberFormat="1" applyFont="1" applyFill="1" applyBorder="1" applyAlignment="1" applyProtection="1">
      <alignment horizontal="right" vertical="center"/>
    </xf>
    <xf numFmtId="49" fontId="2" fillId="3" borderId="9" xfId="0" applyNumberFormat="1" applyFont="1" applyFill="1" applyBorder="1" applyAlignment="1" applyProtection="1">
      <alignment horizontal="right" vertical="center"/>
    </xf>
    <xf numFmtId="49" fontId="20" fillId="6" borderId="28" xfId="0" applyNumberFormat="1" applyFont="1" applyFill="1" applyBorder="1" applyAlignment="1" applyProtection="1">
      <alignment horizontal="center" vertical="center" wrapText="1"/>
    </xf>
    <xf numFmtId="49" fontId="20" fillId="6" borderId="19" xfId="0" applyNumberFormat="1" applyFont="1" applyFill="1" applyBorder="1" applyAlignment="1" applyProtection="1">
      <alignment horizontal="center" vertical="center" wrapText="1"/>
    </xf>
    <xf numFmtId="49" fontId="20" fillId="6" borderId="22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64" fontId="0" fillId="0" borderId="7" xfId="0" applyNumberFormat="1" applyBorder="1" applyProtection="1"/>
    <xf numFmtId="164" fontId="0" fillId="0" borderId="4" xfId="0" applyNumberFormat="1" applyBorder="1" applyAlignment="1" applyProtection="1">
      <alignment horizontal="center" vertical="center"/>
    </xf>
    <xf numFmtId="164" fontId="0" fillId="0" borderId="9" xfId="0" applyNumberFormat="1" applyBorder="1" applyAlignment="1" applyProtection="1">
      <alignment horizontal="center" vertical="center"/>
    </xf>
    <xf numFmtId="49" fontId="2" fillId="3" borderId="11" xfId="0" applyNumberFormat="1" applyFont="1" applyFill="1" applyBorder="1" applyAlignment="1" applyProtection="1">
      <alignment horizontal="right" vertical="center"/>
    </xf>
    <xf numFmtId="49" fontId="20" fillId="6" borderId="8" xfId="0" applyNumberFormat="1" applyFont="1" applyFill="1" applyBorder="1" applyAlignment="1" applyProtection="1">
      <alignment horizontal="center" vertical="center" wrapText="1"/>
    </xf>
    <xf numFmtId="49" fontId="20" fillId="6" borderId="10" xfId="0" applyNumberFormat="1" applyFont="1" applyFill="1" applyBorder="1" applyAlignment="1" applyProtection="1">
      <alignment horizontal="center" vertical="center" wrapText="1"/>
    </xf>
    <xf numFmtId="49" fontId="20" fillId="6" borderId="9" xfId="0" applyNumberFormat="1" applyFont="1" applyFill="1" applyBorder="1" applyAlignment="1" applyProtection="1">
      <alignment horizontal="center" vertical="center" wrapText="1"/>
    </xf>
    <xf numFmtId="0" fontId="17" fillId="3" borderId="0" xfId="8" applyFill="1" applyBorder="1" applyAlignment="1" applyProtection="1">
      <alignment horizontal="left" vertical="center" wrapText="1"/>
    </xf>
    <xf numFmtId="0" fontId="0" fillId="5" borderId="8" xfId="0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wrapText="1"/>
    </xf>
    <xf numFmtId="0" fontId="1" fillId="5" borderId="10" xfId="0" applyFont="1" applyFill="1" applyBorder="1" applyAlignment="1" applyProtection="1">
      <alignment wrapText="1"/>
    </xf>
    <xf numFmtId="0" fontId="1" fillId="5" borderId="9" xfId="0" applyFont="1" applyFill="1" applyBorder="1" applyAlignment="1" applyProtection="1">
      <alignment wrapText="1"/>
    </xf>
    <xf numFmtId="0" fontId="21" fillId="6" borderId="8" xfId="0" applyFont="1" applyFill="1" applyBorder="1" applyProtection="1"/>
    <xf numFmtId="0" fontId="21" fillId="6" borderId="10" xfId="0" applyFont="1" applyFill="1" applyBorder="1" applyProtection="1"/>
    <xf numFmtId="0" fontId="21" fillId="6" borderId="9" xfId="0" applyFont="1" applyFill="1" applyBorder="1" applyProtection="1"/>
    <xf numFmtId="0" fontId="21" fillId="6" borderId="8" xfId="7" applyFont="1" applyFill="1" applyBorder="1" applyProtection="1"/>
    <xf numFmtId="0" fontId="21" fillId="6" borderId="10" xfId="7" applyFont="1" applyFill="1" applyBorder="1" applyProtection="1"/>
    <xf numFmtId="0" fontId="21" fillId="6" borderId="9" xfId="7" applyFont="1" applyFill="1" applyBorder="1" applyProtection="1"/>
    <xf numFmtId="0" fontId="0" fillId="3" borderId="8" xfId="0" applyFont="1" applyFill="1" applyBorder="1" applyAlignment="1" applyProtection="1">
      <alignment horizontal="center" wrapText="1"/>
      <protection locked="0"/>
    </xf>
    <xf numFmtId="0" fontId="0" fillId="3" borderId="10" xfId="0" applyFont="1" applyFill="1" applyBorder="1" applyAlignment="1" applyProtection="1">
      <alignment horizontal="center" wrapText="1"/>
      <protection locked="0"/>
    </xf>
    <xf numFmtId="0" fontId="0" fillId="3" borderId="9" xfId="0" applyFont="1" applyFill="1" applyBorder="1" applyAlignment="1" applyProtection="1">
      <alignment horizontal="center" wrapText="1"/>
      <protection locked="0"/>
    </xf>
    <xf numFmtId="44" fontId="11" fillId="3" borderId="24" xfId="0" applyNumberFormat="1" applyFont="1" applyFill="1" applyBorder="1" applyAlignment="1" applyProtection="1">
      <alignment horizontal="center"/>
    </xf>
    <xf numFmtId="44" fontId="11" fillId="3" borderId="25" xfId="0" applyNumberFormat="1" applyFont="1" applyFill="1" applyBorder="1" applyAlignment="1" applyProtection="1">
      <alignment horizontal="center"/>
    </xf>
    <xf numFmtId="44" fontId="11" fillId="3" borderId="26" xfId="0" applyNumberFormat="1" applyFont="1" applyFill="1" applyBorder="1" applyAlignment="1" applyProtection="1">
      <alignment horizontal="center"/>
    </xf>
    <xf numFmtId="0" fontId="20" fillId="9" borderId="14" xfId="0" applyFont="1" applyFill="1" applyBorder="1" applyAlignment="1" applyProtection="1">
      <alignment horizontal="center"/>
    </xf>
    <xf numFmtId="164" fontId="29" fillId="3" borderId="5" xfId="0" applyNumberFormat="1" applyFont="1" applyFill="1" applyBorder="1" applyAlignment="1" applyProtection="1">
      <alignment horizontal="center"/>
    </xf>
    <xf numFmtId="0" fontId="29" fillId="3" borderId="5" xfId="0" applyFont="1" applyFill="1" applyBorder="1" applyAlignment="1" applyProtection="1">
      <alignment horizontal="center"/>
    </xf>
    <xf numFmtId="164" fontId="29" fillId="3" borderId="5" xfId="0" applyNumberFormat="1" applyFont="1" applyFill="1" applyBorder="1" applyAlignment="1" applyProtection="1">
      <alignment horizontal="right"/>
    </xf>
    <xf numFmtId="164" fontId="11" fillId="3" borderId="18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164" fontId="0" fillId="0" borderId="14" xfId="0" applyNumberFormat="1" applyBorder="1" applyProtection="1"/>
    <xf numFmtId="0" fontId="22" fillId="5" borderId="11" xfId="9" applyFont="1" applyFill="1" applyBorder="1" applyAlignment="1" applyProtection="1">
      <alignment horizontal="center"/>
    </xf>
    <xf numFmtId="49" fontId="22" fillId="3" borderId="11" xfId="9" applyNumberFormat="1" applyFont="1" applyFill="1" applyBorder="1" applyAlignment="1" applyProtection="1">
      <alignment horizontal="center" vertical="center"/>
    </xf>
    <xf numFmtId="0" fontId="20" fillId="6" borderId="7" xfId="0" applyFont="1" applyFill="1" applyBorder="1" applyAlignment="1" applyProtection="1">
      <alignment horizontal="center"/>
    </xf>
    <xf numFmtId="0" fontId="29" fillId="3" borderId="0" xfId="0" applyFont="1" applyFill="1" applyBorder="1" applyAlignment="1" applyProtection="1">
      <alignment horizontal="center" wrapText="1"/>
    </xf>
    <xf numFmtId="164" fontId="8" fillId="3" borderId="7" xfId="0" applyNumberFormat="1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/>
    </xf>
    <xf numFmtId="0" fontId="22" fillId="5" borderId="0" xfId="9" applyFont="1" applyFill="1" applyBorder="1" applyAlignment="1" applyProtection="1">
      <alignment horizontal="center"/>
    </xf>
    <xf numFmtId="0" fontId="22" fillId="3" borderId="11" xfId="9" applyNumberFormat="1" applyFont="1" applyFill="1" applyBorder="1" applyAlignment="1" applyProtection="1">
      <alignment horizontal="center" vertical="center"/>
    </xf>
    <xf numFmtId="49" fontId="31" fillId="3" borderId="16" xfId="9" applyNumberFormat="1" applyFont="1" applyFill="1" applyBorder="1" applyAlignment="1" applyProtection="1">
      <alignment horizontal="center" vertical="center"/>
    </xf>
    <xf numFmtId="0" fontId="32" fillId="15" borderId="7" xfId="0" applyFont="1" applyFill="1" applyBorder="1" applyAlignment="1" applyProtection="1">
      <alignment horizontal="left" vertical="center" wrapText="1"/>
    </xf>
    <xf numFmtId="49" fontId="33" fillId="3" borderId="7" xfId="0" applyNumberFormat="1" applyFont="1" applyFill="1" applyBorder="1" applyAlignment="1" applyProtection="1">
      <alignment horizontal="left" vertical="center"/>
    </xf>
    <xf numFmtId="0" fontId="33" fillId="3" borderId="7" xfId="0" applyNumberFormat="1" applyFont="1" applyFill="1" applyBorder="1" applyAlignment="1" applyProtection="1">
      <alignment horizontal="left" vertical="center"/>
    </xf>
    <xf numFmtId="0" fontId="32" fillId="14" borderId="7" xfId="0" applyFont="1" applyFill="1" applyBorder="1" applyAlignment="1" applyProtection="1">
      <alignment horizontal="center" vertical="center"/>
    </xf>
    <xf numFmtId="164" fontId="33" fillId="3" borderId="7" xfId="0" applyNumberFormat="1" applyFont="1" applyFill="1" applyBorder="1" applyAlignment="1" applyProtection="1">
      <alignment horizontal="right" vertical="center"/>
    </xf>
    <xf numFmtId="0" fontId="33" fillId="3" borderId="7" xfId="0" applyFont="1" applyFill="1" applyBorder="1" applyAlignment="1" applyProtection="1">
      <alignment horizontal="right" vertical="center"/>
    </xf>
    <xf numFmtId="49" fontId="22" fillId="5" borderId="15" xfId="0" applyNumberFormat="1" applyFont="1" applyFill="1" applyBorder="1" applyAlignment="1" applyProtection="1">
      <alignment horizontal="center" vertical="center" wrapText="1"/>
    </xf>
    <xf numFmtId="49" fontId="22" fillId="5" borderId="17" xfId="0" applyNumberFormat="1" applyFont="1" applyFill="1" applyBorder="1" applyAlignment="1" applyProtection="1">
      <alignment horizontal="center" vertical="center" wrapText="1"/>
    </xf>
    <xf numFmtId="0" fontId="25" fillId="11" borderId="6" xfId="0" applyFont="1" applyFill="1" applyBorder="1" applyAlignment="1" applyProtection="1">
      <alignment horizontal="center" vertical="center" wrapText="1"/>
    </xf>
    <xf numFmtId="0" fontId="25" fillId="11" borderId="4" xfId="0" applyFont="1" applyFill="1" applyBorder="1" applyAlignment="1" applyProtection="1">
      <alignment horizontal="center" vertical="center" wrapText="1"/>
    </xf>
    <xf numFmtId="0" fontId="25" fillId="11" borderId="24" xfId="0" applyFont="1" applyFill="1" applyBorder="1" applyAlignment="1" applyProtection="1">
      <alignment horizontal="center" vertical="center" wrapText="1"/>
    </xf>
    <xf numFmtId="0" fontId="25" fillId="11" borderId="26" xfId="0" applyFont="1" applyFill="1" applyBorder="1" applyAlignment="1" applyProtection="1">
      <alignment horizontal="center" vertical="center" wrapText="1"/>
    </xf>
    <xf numFmtId="44" fontId="11" fillId="3" borderId="34" xfId="0" applyNumberFormat="1" applyFont="1" applyFill="1" applyBorder="1" applyAlignment="1" applyProtection="1">
      <alignment horizontal="center"/>
    </xf>
    <xf numFmtId="44" fontId="11" fillId="3" borderId="35" xfId="0" applyNumberFormat="1" applyFont="1" applyFill="1" applyBorder="1" applyAlignment="1" applyProtection="1">
      <alignment horizontal="center"/>
    </xf>
    <xf numFmtId="44" fontId="11" fillId="3" borderId="36" xfId="0" applyNumberFormat="1" applyFont="1" applyFill="1" applyBorder="1" applyAlignment="1" applyProtection="1">
      <alignment horizontal="center"/>
    </xf>
    <xf numFmtId="0" fontId="26" fillId="9" borderId="32" xfId="0" applyFont="1" applyFill="1" applyBorder="1" applyAlignment="1" applyProtection="1">
      <alignment horizontal="center"/>
    </xf>
    <xf numFmtId="0" fontId="26" fillId="9" borderId="33" xfId="0" applyFont="1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22" fillId="5" borderId="19" xfId="9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20" fillId="6" borderId="8" xfId="0" applyFont="1" applyFill="1" applyBorder="1" applyAlignment="1" applyProtection="1">
      <alignment horizontal="center" vertical="center"/>
    </xf>
    <xf numFmtId="0" fontId="20" fillId="6" borderId="9" xfId="0" applyFont="1" applyFill="1" applyBorder="1" applyAlignment="1" applyProtection="1">
      <alignment horizontal="center" vertical="center"/>
    </xf>
    <xf numFmtId="0" fontId="20" fillId="6" borderId="7" xfId="0" applyFont="1" applyFill="1" applyBorder="1" applyAlignment="1" applyProtection="1">
      <alignment horizontal="center" vertical="center"/>
    </xf>
    <xf numFmtId="0" fontId="25" fillId="11" borderId="24" xfId="0" applyFont="1" applyFill="1" applyBorder="1" applyAlignment="1" applyProtection="1">
      <alignment horizontal="center"/>
    </xf>
    <xf numFmtId="0" fontId="25" fillId="11" borderId="26" xfId="0" applyFont="1" applyFill="1" applyBorder="1" applyAlignment="1" applyProtection="1">
      <alignment horizontal="center"/>
    </xf>
    <xf numFmtId="0" fontId="25" fillId="11" borderId="8" xfId="0" applyFont="1" applyFill="1" applyBorder="1" applyAlignment="1" applyProtection="1">
      <alignment horizontal="center"/>
    </xf>
    <xf numFmtId="0" fontId="25" fillId="11" borderId="9" xfId="0" applyFont="1" applyFill="1" applyBorder="1" applyAlignment="1" applyProtection="1">
      <alignment horizontal="center"/>
    </xf>
    <xf numFmtId="0" fontId="25" fillId="11" borderId="30" xfId="0" applyFont="1" applyFill="1" applyBorder="1" applyAlignment="1" applyProtection="1">
      <alignment horizontal="center"/>
    </xf>
    <xf numFmtId="0" fontId="25" fillId="11" borderId="31" xfId="0" applyFont="1" applyFill="1" applyBorder="1" applyAlignment="1" applyProtection="1">
      <alignment horizontal="center"/>
    </xf>
    <xf numFmtId="0" fontId="2" fillId="3" borderId="19" xfId="0" applyFont="1" applyFill="1" applyBorder="1" applyAlignment="1" applyProtection="1">
      <alignment horizontal="center"/>
    </xf>
    <xf numFmtId="0" fontId="25" fillId="11" borderId="5" xfId="0" applyNumberFormat="1" applyFont="1" applyFill="1" applyBorder="1" applyAlignment="1" applyProtection="1">
      <alignment horizontal="center"/>
    </xf>
    <xf numFmtId="0" fontId="25" fillId="11" borderId="7" xfId="0" applyFont="1" applyFill="1" applyBorder="1" applyAlignment="1" applyProtection="1">
      <alignment horizontal="center"/>
    </xf>
    <xf numFmtId="0" fontId="25" fillId="11" borderId="23" xfId="0" applyFont="1" applyFill="1" applyBorder="1" applyAlignment="1" applyProtection="1">
      <alignment horizontal="center"/>
    </xf>
    <xf numFmtId="0" fontId="25" fillId="11" borderId="24" xfId="0" applyNumberFormat="1" applyFont="1" applyFill="1" applyBorder="1" applyAlignment="1" applyProtection="1">
      <alignment horizontal="center"/>
    </xf>
    <xf numFmtId="0" fontId="25" fillId="11" borderId="26" xfId="0" applyNumberFormat="1" applyFont="1" applyFill="1" applyBorder="1" applyAlignment="1" applyProtection="1">
      <alignment horizontal="center"/>
    </xf>
    <xf numFmtId="0" fontId="24" fillId="3" borderId="19" xfId="0" applyFont="1" applyFill="1" applyBorder="1" applyAlignment="1" applyProtection="1">
      <alignment horizontal="center"/>
    </xf>
    <xf numFmtId="164" fontId="0" fillId="5" borderId="2" xfId="0" applyNumberFormat="1" applyFill="1" applyBorder="1" applyAlignment="1" applyProtection="1">
      <alignment horizontal="center" vertical="center"/>
    </xf>
    <xf numFmtId="164" fontId="0" fillId="5" borderId="5" xfId="0" applyNumberFormat="1" applyFill="1" applyBorder="1" applyAlignment="1" applyProtection="1">
      <alignment horizontal="center" vertical="center"/>
    </xf>
    <xf numFmtId="164" fontId="0" fillId="5" borderId="5" xfId="0" applyNumberFormat="1" applyFill="1" applyBorder="1" applyAlignment="1" applyProtection="1">
      <alignment horizontal="center"/>
    </xf>
    <xf numFmtId="164" fontId="0" fillId="0" borderId="5" xfId="0" applyNumberFormat="1" applyBorder="1" applyProtection="1"/>
    <xf numFmtId="164" fontId="8" fillId="5" borderId="6" xfId="0" applyNumberFormat="1" applyFont="1" applyFill="1" applyBorder="1" applyAlignment="1" applyProtection="1">
      <alignment horizontal="center" vertical="center"/>
    </xf>
    <xf numFmtId="164" fontId="8" fillId="5" borderId="11" xfId="0" applyNumberFormat="1" applyFont="1" applyFill="1" applyBorder="1" applyAlignment="1" applyProtection="1">
      <alignment horizontal="center" vertical="center"/>
    </xf>
    <xf numFmtId="164" fontId="8" fillId="5" borderId="4" xfId="0" applyNumberFormat="1" applyFont="1" applyFill="1" applyBorder="1" applyAlignment="1" applyProtection="1">
      <alignment horizontal="center" vertical="center"/>
    </xf>
    <xf numFmtId="164" fontId="11" fillId="3" borderId="24" xfId="0" applyNumberFormat="1" applyFont="1" applyFill="1" applyBorder="1" applyAlignment="1" applyProtection="1">
      <alignment horizontal="center"/>
    </xf>
    <xf numFmtId="164" fontId="11" fillId="3" borderId="25" xfId="0" applyNumberFormat="1" applyFont="1" applyFill="1" applyBorder="1" applyAlignment="1" applyProtection="1">
      <alignment horizontal="center"/>
    </xf>
    <xf numFmtId="164" fontId="11" fillId="3" borderId="26" xfId="0" applyNumberFormat="1" applyFont="1" applyFill="1" applyBorder="1" applyAlignment="1" applyProtection="1">
      <alignment horizontal="center"/>
    </xf>
    <xf numFmtId="164" fontId="0" fillId="0" borderId="24" xfId="0" applyNumberFormat="1" applyBorder="1" applyProtection="1"/>
    <xf numFmtId="164" fontId="0" fillId="0" borderId="25" xfId="0" applyNumberFormat="1" applyBorder="1" applyProtection="1"/>
    <xf numFmtId="164" fontId="0" fillId="0" borderId="26" xfId="0" applyNumberFormat="1" applyBorder="1" applyProtection="1"/>
    <xf numFmtId="0" fontId="0" fillId="0" borderId="14" xfId="0" applyBorder="1" applyAlignment="1" applyProtection="1">
      <alignment horizontal="center" vertical="center"/>
    </xf>
    <xf numFmtId="164" fontId="0" fillId="5" borderId="14" xfId="0" applyNumberFormat="1" applyFill="1" applyBorder="1" applyAlignment="1" applyProtection="1">
      <alignment horizontal="center"/>
    </xf>
    <xf numFmtId="164" fontId="0" fillId="5" borderId="7" xfId="0" applyNumberFormat="1" applyFill="1" applyBorder="1" applyAlignment="1" applyProtection="1">
      <alignment horizontal="center" vertical="center"/>
    </xf>
    <xf numFmtId="164" fontId="0" fillId="13" borderId="4" xfId="0" applyNumberFormat="1" applyFill="1" applyBorder="1" applyAlignment="1" applyProtection="1">
      <alignment horizontal="center" vertical="center"/>
    </xf>
    <xf numFmtId="164" fontId="0" fillId="13" borderId="9" xfId="0" applyNumberFormat="1" applyFill="1" applyBorder="1" applyAlignment="1" applyProtection="1">
      <alignment horizontal="center" vertical="center"/>
    </xf>
    <xf numFmtId="0" fontId="2" fillId="3" borderId="19" xfId="0" applyNumberFormat="1" applyFont="1" applyFill="1" applyBorder="1" applyAlignment="1" applyProtection="1">
      <alignment horizontal="center"/>
    </xf>
    <xf numFmtId="164" fontId="0" fillId="5" borderId="6" xfId="0" applyNumberFormat="1" applyFill="1" applyBorder="1" applyAlignment="1" applyProtection="1">
      <alignment horizontal="center"/>
    </xf>
    <xf numFmtId="164" fontId="0" fillId="5" borderId="4" xfId="0" applyNumberFormat="1" applyFill="1" applyBorder="1" applyAlignment="1" applyProtection="1">
      <alignment horizontal="center"/>
    </xf>
    <xf numFmtId="164" fontId="8" fillId="5" borderId="6" xfId="0" applyNumberFormat="1" applyFont="1" applyFill="1" applyBorder="1" applyAlignment="1" applyProtection="1">
      <alignment horizontal="center"/>
    </xf>
    <xf numFmtId="164" fontId="8" fillId="5" borderId="11" xfId="0" applyNumberFormat="1" applyFont="1" applyFill="1" applyBorder="1" applyAlignment="1" applyProtection="1">
      <alignment horizontal="center"/>
    </xf>
    <xf numFmtId="164" fontId="8" fillId="5" borderId="4" xfId="0" applyNumberFormat="1" applyFont="1" applyFill="1" applyBorder="1" applyAlignment="1" applyProtection="1">
      <alignment horizontal="center"/>
    </xf>
    <xf numFmtId="164" fontId="0" fillId="5" borderId="7" xfId="0" applyNumberFormat="1" applyFill="1" applyBorder="1" applyAlignment="1" applyProtection="1">
      <alignment horizontal="center"/>
    </xf>
    <xf numFmtId="164" fontId="0" fillId="5" borderId="15" xfId="0" applyNumberFormat="1" applyFill="1" applyBorder="1" applyAlignment="1" applyProtection="1">
      <alignment horizontal="center"/>
    </xf>
    <xf numFmtId="164" fontId="0" fillId="5" borderId="17" xfId="0" applyNumberFormat="1" applyFill="1" applyBorder="1" applyAlignment="1" applyProtection="1">
      <alignment horizontal="center"/>
    </xf>
    <xf numFmtId="49" fontId="8" fillId="5" borderId="28" xfId="0" applyNumberFormat="1" applyFont="1" applyFill="1" applyBorder="1" applyAlignment="1" applyProtection="1">
      <alignment horizontal="center" vertical="center" wrapText="1"/>
    </xf>
    <xf numFmtId="49" fontId="8" fillId="5" borderId="19" xfId="0" applyNumberFormat="1" applyFont="1" applyFill="1" applyBorder="1" applyAlignment="1" applyProtection="1">
      <alignment horizontal="center" vertical="center" wrapText="1"/>
    </xf>
    <xf numFmtId="49" fontId="8" fillId="5" borderId="22" xfId="0" applyNumberFormat="1" applyFont="1" applyFill="1" applyBorder="1" applyAlignment="1" applyProtection="1">
      <alignment horizontal="center" vertical="center" wrapText="1"/>
    </xf>
    <xf numFmtId="164" fontId="11" fillId="3" borderId="37" xfId="0" applyNumberFormat="1" applyFont="1" applyFill="1" applyBorder="1" applyAlignment="1" applyProtection="1">
      <alignment horizontal="center" vertical="center"/>
    </xf>
    <xf numFmtId="0" fontId="17" fillId="3" borderId="0" xfId="8" applyFill="1" applyAlignment="1" applyProtection="1">
      <alignment horizontal="left" vertical="center" wrapText="1"/>
    </xf>
    <xf numFmtId="0" fontId="20" fillId="9" borderId="11" xfId="9" applyFont="1" applyFill="1" applyBorder="1" applyAlignment="1" applyProtection="1">
      <alignment horizontal="center"/>
    </xf>
    <xf numFmtId="49" fontId="13" fillId="3" borderId="0" xfId="0" applyNumberFormat="1" applyFont="1" applyFill="1" applyAlignment="1">
      <alignment horizontal="center" wrapText="1"/>
    </xf>
    <xf numFmtId="0" fontId="0" fillId="5" borderId="8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10" borderId="0" xfId="0" applyFill="1"/>
    <xf numFmtId="164" fontId="34" fillId="3" borderId="5" xfId="0" applyNumberFormat="1" applyFont="1" applyFill="1" applyBorder="1" applyAlignment="1">
      <alignment horizontal="right"/>
    </xf>
    <xf numFmtId="164" fontId="34" fillId="3" borderId="5" xfId="0" applyNumberFormat="1" applyFont="1" applyFill="1" applyBorder="1" applyAlignment="1">
      <alignment horizontal="center"/>
    </xf>
    <xf numFmtId="0" fontId="34" fillId="3" borderId="5" xfId="0" applyFont="1" applyFill="1" applyBorder="1" applyAlignment="1">
      <alignment horizontal="center"/>
    </xf>
    <xf numFmtId="0" fontId="20" fillId="9" borderId="14" xfId="0" applyFont="1" applyFill="1" applyBorder="1" applyAlignment="1">
      <alignment horizontal="center"/>
    </xf>
    <xf numFmtId="164" fontId="29" fillId="3" borderId="5" xfId="0" applyNumberFormat="1" applyFont="1" applyFill="1" applyBorder="1" applyAlignment="1">
      <alignment horizontal="center"/>
    </xf>
    <xf numFmtId="0" fontId="29" fillId="3" borderId="5" xfId="0" applyFont="1" applyFill="1" applyBorder="1" applyAlignment="1">
      <alignment horizontal="center"/>
    </xf>
    <xf numFmtId="49" fontId="34" fillId="3" borderId="5" xfId="0" applyNumberFormat="1" applyFont="1" applyFill="1" applyBorder="1" applyAlignment="1">
      <alignment horizontal="right" vertical="center" wrapText="1"/>
    </xf>
    <xf numFmtId="164" fontId="34" fillId="3" borderId="5" xfId="0" applyNumberFormat="1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 wrapText="1"/>
    </xf>
  </cellXfs>
  <cellStyles count="12">
    <cellStyle name="20% - Èmfasi1" xfId="7" builtinId="30"/>
    <cellStyle name="Neutral" xfId="9" builtinId="28"/>
    <cellStyle name="Normal" xfId="0" builtinId="0"/>
    <cellStyle name="Normal 2" xfId="1" xr:uid="{E1A9C311-2EA3-4B19-8DBF-3E57CDC4EC43}"/>
    <cellStyle name="Normal 2 2" xfId="5" xr:uid="{B4EEF122-09C7-45CE-90E0-9C8BF4E4489C}"/>
    <cellStyle name="Normal 3" xfId="4" xr:uid="{0E058609-2870-493D-93C8-45E83036A95B}"/>
    <cellStyle name="Normal 4 2" xfId="10" xr:uid="{D2D62985-4677-4EE4-BAC7-30215AB6EDE9}"/>
    <cellStyle name="Percentatge" xfId="3" builtinId="5"/>
    <cellStyle name="Percentatge 2" xfId="11" xr:uid="{870172A9-8851-4CAB-B7DC-032C37D0B062}"/>
    <cellStyle name="Porcentaje 2" xfId="2" xr:uid="{F52CA7CD-28E4-4709-AE8A-2FF3AABEF11F}"/>
    <cellStyle name="Porcentaje 2 2" xfId="6" xr:uid="{A66220FF-1940-48F8-98DB-8EB3EF212FB8}"/>
    <cellStyle name="Text explicatiu" xfId="8" builtinId="53"/>
  </cellStyles>
  <dxfs count="5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C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CCE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C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C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C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C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C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C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C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C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theme="4" tint="0.79998168889431442"/>
        </patternFill>
      </fill>
      <border>
        <bottom style="medium">
          <color auto="1"/>
        </bottom>
      </border>
    </dxf>
    <dxf>
      <border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Estil de taula pressupost" pivot="0" count="2" xr9:uid="{039240DD-C6B9-4227-B128-7BD617327C8B}">
      <tableStyleElement type="wholeTable" dxfId="53"/>
      <tableStyleElement type="headerRow" dxfId="52"/>
    </tableStyle>
  </tableStyles>
  <colors>
    <mruColors>
      <color rgb="FF9C0006"/>
      <color rgb="FFFFC7CE"/>
      <color rgb="FFC6ECCE"/>
      <color rgb="FF006100"/>
      <color rgb="FFD9D9D9"/>
      <color rgb="FFFF7D7D"/>
      <color rgb="FFFFB9B9"/>
      <color rgb="FFBFBFBF"/>
      <color rgb="FFE60000"/>
      <color rgb="FFF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tmp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9166</xdr:colOff>
      <xdr:row>1</xdr:row>
      <xdr:rowOff>62119</xdr:rowOff>
    </xdr:from>
    <xdr:to>
      <xdr:col>13</xdr:col>
      <xdr:colOff>8429</xdr:colOff>
      <xdr:row>3</xdr:row>
      <xdr:rowOff>79476</xdr:rowOff>
    </xdr:to>
    <xdr:sp macro="" textlink="" fLocksText="0">
      <xdr:nvSpPr>
        <xdr:cNvPr id="2" name="Redondear rectángulo de esquina del mismo lado 3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4391734" y="-3485958"/>
          <a:ext cx="405100" cy="7888998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CONVOCATÒRIA PROJECTES NUCLIS D'R+D 2022</a:t>
          </a:r>
        </a:p>
      </xdr:txBody>
    </xdr:sp>
    <xdr:clientData/>
  </xdr:twoCellAnchor>
  <xdr:twoCellAnchor editAs="oneCell">
    <xdr:from>
      <xdr:col>13</xdr:col>
      <xdr:colOff>228212</xdr:colOff>
      <xdr:row>1</xdr:row>
      <xdr:rowOff>61756</xdr:rowOff>
    </xdr:from>
    <xdr:to>
      <xdr:col>16</xdr:col>
      <xdr:colOff>648768</xdr:colOff>
      <xdr:row>3</xdr:row>
      <xdr:rowOff>107234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8566" y="255628"/>
          <a:ext cx="1912525" cy="433221"/>
        </a:xfrm>
        <a:prstGeom prst="rect">
          <a:avLst/>
        </a:prstGeom>
      </xdr:spPr>
    </xdr:pic>
    <xdr:clientData/>
  </xdr:twoCellAnchor>
  <xdr:twoCellAnchor>
    <xdr:from>
      <xdr:col>1</xdr:col>
      <xdr:colOff>18366</xdr:colOff>
      <xdr:row>9</xdr:row>
      <xdr:rowOff>0</xdr:rowOff>
    </xdr:from>
    <xdr:to>
      <xdr:col>2</xdr:col>
      <xdr:colOff>14657</xdr:colOff>
      <xdr:row>14</xdr:row>
      <xdr:rowOff>11205</xdr:rowOff>
    </xdr:to>
    <xdr:sp macro="" textlink="" fLocksText="0">
      <xdr:nvSpPr>
        <xdr:cNvPr id="5" name="Redondear rectángulo de esquina del mismo lado 3">
          <a:extLst>
            <a:ext uri="{FF2B5EF4-FFF2-40B4-BE49-F238E27FC236}">
              <a16:creationId xmlns:a16="http://schemas.microsoft.com/office/drawing/2014/main" id="{00000000-0008-0000-0000-000005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414320" y="1890046"/>
          <a:ext cx="773205" cy="287644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1</a:t>
          </a:r>
        </a:p>
      </xdr:txBody>
    </xdr:sp>
    <xdr:clientData/>
  </xdr:twoCellAnchor>
  <xdr:twoCellAnchor>
    <xdr:from>
      <xdr:col>1</xdr:col>
      <xdr:colOff>39029</xdr:colOff>
      <xdr:row>14</xdr:row>
      <xdr:rowOff>188491</xdr:rowOff>
    </xdr:from>
    <xdr:to>
      <xdr:col>2</xdr:col>
      <xdr:colOff>11210</xdr:colOff>
      <xdr:row>17</xdr:row>
      <xdr:rowOff>2802</xdr:rowOff>
    </xdr:to>
    <xdr:sp macro="" textlink="" fLocksText="0">
      <xdr:nvSpPr>
        <xdr:cNvPr id="7" name="Redondear rectángulo de esquina del mismo lado 3">
          <a:extLst>
            <a:ext uri="{FF2B5EF4-FFF2-40B4-BE49-F238E27FC236}">
              <a16:creationId xmlns:a16="http://schemas.microsoft.com/office/drawing/2014/main" id="{00000000-0008-0000-0000-000007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516510" y="2759010"/>
          <a:ext cx="576311" cy="257931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2</a:t>
          </a:r>
        </a:p>
      </xdr:txBody>
    </xdr:sp>
    <xdr:clientData/>
  </xdr:twoCellAnchor>
  <xdr:twoCellAnchor>
    <xdr:from>
      <xdr:col>1</xdr:col>
      <xdr:colOff>28210</xdr:colOff>
      <xdr:row>17</xdr:row>
      <xdr:rowOff>183047</xdr:rowOff>
    </xdr:from>
    <xdr:to>
      <xdr:col>2</xdr:col>
      <xdr:colOff>357</xdr:colOff>
      <xdr:row>19</xdr:row>
      <xdr:rowOff>25394</xdr:rowOff>
    </xdr:to>
    <xdr:sp macro="" textlink="" fLocksText="0">
      <xdr:nvSpPr>
        <xdr:cNvPr id="10" name="Redondear rectángulo de esquina del mismo lado 3">
          <a:extLst>
            <a:ext uri="{FF2B5EF4-FFF2-40B4-BE49-F238E27FC236}">
              <a16:creationId xmlns:a16="http://schemas.microsoft.com/office/drawing/2014/main" id="{00000000-0008-0000-0000-00000A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687021" y="3524736"/>
          <a:ext cx="223347" cy="263500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3</a:t>
          </a:r>
        </a:p>
      </xdr:txBody>
    </xdr:sp>
    <xdr:clientData/>
  </xdr:twoCellAnchor>
  <xdr:twoCellAnchor>
    <xdr:from>
      <xdr:col>1</xdr:col>
      <xdr:colOff>265257</xdr:colOff>
      <xdr:row>25</xdr:row>
      <xdr:rowOff>1</xdr:rowOff>
    </xdr:from>
    <xdr:to>
      <xdr:col>2</xdr:col>
      <xdr:colOff>324634</xdr:colOff>
      <xdr:row>26</xdr:row>
      <xdr:rowOff>1487</xdr:rowOff>
    </xdr:to>
    <xdr:sp macro="" textlink="" fLocksText="0">
      <xdr:nvSpPr>
        <xdr:cNvPr id="13" name="Redondear rectángulo de esquina del mismo lado 3">
          <a:extLst>
            <a:ext uri="{FF2B5EF4-FFF2-40B4-BE49-F238E27FC236}">
              <a16:creationId xmlns:a16="http://schemas.microsoft.com/office/drawing/2014/main" id="{00000000-0008-0000-0000-00000D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800595" y="5541372"/>
          <a:ext cx="556106" cy="348744"/>
        </a:xfrm>
        <a:prstGeom prst="round2SameRect">
          <a:avLst>
            <a:gd name="adj1" fmla="val 50000"/>
            <a:gd name="adj2" fmla="val 0"/>
          </a:avLst>
        </a:prstGeom>
        <a:solidFill>
          <a:srgbClr val="FF7D7D"/>
        </a:soli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t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6.1</a:t>
          </a:r>
        </a:p>
      </xdr:txBody>
    </xdr:sp>
    <xdr:clientData/>
  </xdr:twoCellAnchor>
  <xdr:twoCellAnchor>
    <xdr:from>
      <xdr:col>1</xdr:col>
      <xdr:colOff>31008</xdr:colOff>
      <xdr:row>19</xdr:row>
      <xdr:rowOff>190494</xdr:rowOff>
    </xdr:from>
    <xdr:to>
      <xdr:col>2</xdr:col>
      <xdr:colOff>3189</xdr:colOff>
      <xdr:row>21</xdr:row>
      <xdr:rowOff>0</xdr:rowOff>
    </xdr:to>
    <xdr:sp macro="" textlink="" fLocksText="0">
      <xdr:nvSpPr>
        <xdr:cNvPr id="15" name="Redondear rectángulo de esquina del mismo lado 3">
          <a:extLst>
            <a:ext uri="{FF2B5EF4-FFF2-40B4-BE49-F238E27FC236}">
              <a16:creationId xmlns:a16="http://schemas.microsoft.com/office/drawing/2014/main" id="{00000000-0008-0000-0000-00000F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601129" y="3811373"/>
          <a:ext cx="391032" cy="257931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4</a:t>
          </a:r>
        </a:p>
      </xdr:txBody>
    </xdr:sp>
    <xdr:clientData/>
  </xdr:twoCellAnchor>
  <xdr:twoCellAnchor>
    <xdr:from>
      <xdr:col>1</xdr:col>
      <xdr:colOff>33016</xdr:colOff>
      <xdr:row>22</xdr:row>
      <xdr:rowOff>1994</xdr:rowOff>
    </xdr:from>
    <xdr:to>
      <xdr:col>2</xdr:col>
      <xdr:colOff>5197</xdr:colOff>
      <xdr:row>23</xdr:row>
      <xdr:rowOff>10027</xdr:rowOff>
    </xdr:to>
    <xdr:sp macro="" textlink="" fLocksText="0">
      <xdr:nvSpPr>
        <xdr:cNvPr id="16" name="Redondear rectángulo de esquina del mismo lado 3">
          <a:extLst>
            <a:ext uri="{FF2B5EF4-FFF2-40B4-BE49-F238E27FC236}">
              <a16:creationId xmlns:a16="http://schemas.microsoft.com/office/drawing/2014/main" id="{00000000-0008-0000-0000-000010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476301" y="4521735"/>
          <a:ext cx="644704" cy="257931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5</a:t>
          </a:r>
        </a:p>
      </xdr:txBody>
    </xdr:sp>
    <xdr:clientData/>
  </xdr:twoCellAnchor>
  <xdr:twoCellAnchor>
    <xdr:from>
      <xdr:col>1</xdr:col>
      <xdr:colOff>36376</xdr:colOff>
      <xdr:row>24</xdr:row>
      <xdr:rowOff>37033</xdr:rowOff>
    </xdr:from>
    <xdr:to>
      <xdr:col>2</xdr:col>
      <xdr:colOff>8557</xdr:colOff>
      <xdr:row>28</xdr:row>
      <xdr:rowOff>0</xdr:rowOff>
    </xdr:to>
    <xdr:sp macro="" textlink="" fLocksText="0">
      <xdr:nvSpPr>
        <xdr:cNvPr id="17" name="Redondear rectángulo de esquina del mismo lado 3">
          <a:extLst>
            <a:ext uri="{FF2B5EF4-FFF2-40B4-BE49-F238E27FC236}">
              <a16:creationId xmlns:a16="http://schemas.microsoft.com/office/drawing/2014/main" id="{00000000-0008-0000-0000-000011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-116078" y="6958317"/>
          <a:ext cx="1837568" cy="255904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6</a:t>
          </a:r>
        </a:p>
      </xdr:txBody>
    </xdr:sp>
    <xdr:clientData/>
  </xdr:twoCellAnchor>
  <xdr:twoCellAnchor>
    <xdr:from>
      <xdr:col>1</xdr:col>
      <xdr:colOff>34018</xdr:colOff>
      <xdr:row>29</xdr:row>
      <xdr:rowOff>12249</xdr:rowOff>
    </xdr:from>
    <xdr:to>
      <xdr:col>2</xdr:col>
      <xdr:colOff>6199</xdr:colOff>
      <xdr:row>31</xdr:row>
      <xdr:rowOff>233058</xdr:rowOff>
    </xdr:to>
    <xdr:sp macro="" textlink="" fLocksText="0">
      <xdr:nvSpPr>
        <xdr:cNvPr id="18" name="Redondear rectángulo de esquina del mismo lado 3">
          <a:extLst>
            <a:ext uri="{FF2B5EF4-FFF2-40B4-BE49-F238E27FC236}">
              <a16:creationId xmlns:a16="http://schemas.microsoft.com/office/drawing/2014/main" id="{00000000-0008-0000-0000-00001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274491" y="8607734"/>
          <a:ext cx="1051713" cy="255904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7</a:t>
          </a:r>
        </a:p>
      </xdr:txBody>
    </xdr:sp>
    <xdr:clientData/>
  </xdr:twoCellAnchor>
  <xdr:twoCellAnchor>
    <xdr:from>
      <xdr:col>1</xdr:col>
      <xdr:colOff>258178</xdr:colOff>
      <xdr:row>26</xdr:row>
      <xdr:rowOff>190885</xdr:rowOff>
    </xdr:from>
    <xdr:to>
      <xdr:col>2</xdr:col>
      <xdr:colOff>324620</xdr:colOff>
      <xdr:row>28</xdr:row>
      <xdr:rowOff>9620</xdr:rowOff>
    </xdr:to>
    <xdr:sp macro="" textlink="" fLocksText="0">
      <xdr:nvSpPr>
        <xdr:cNvPr id="20" name="Redondear rectángulo de esquina del mismo lado 3">
          <a:extLst>
            <a:ext uri="{FF2B5EF4-FFF2-40B4-BE49-F238E27FC236}">
              <a16:creationId xmlns:a16="http://schemas.microsoft.com/office/drawing/2014/main" id="{00000000-0008-0000-0000-00001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639399" y="6443490"/>
          <a:ext cx="867447" cy="350267"/>
        </a:xfrm>
        <a:prstGeom prst="round2SameRect">
          <a:avLst>
            <a:gd name="adj1" fmla="val 50000"/>
            <a:gd name="adj2" fmla="val 0"/>
          </a:avLst>
        </a:prstGeom>
        <a:solidFill>
          <a:srgbClr val="FF7D7D"/>
        </a:soli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6.2</a:t>
          </a:r>
        </a:p>
      </xdr:txBody>
    </xdr:sp>
    <xdr:clientData/>
  </xdr:twoCellAnchor>
  <xdr:twoCellAnchor>
    <xdr:from>
      <xdr:col>1</xdr:col>
      <xdr:colOff>261449</xdr:colOff>
      <xdr:row>30</xdr:row>
      <xdr:rowOff>1731</xdr:rowOff>
    </xdr:from>
    <xdr:to>
      <xdr:col>2</xdr:col>
      <xdr:colOff>327891</xdr:colOff>
      <xdr:row>31</xdr:row>
      <xdr:rowOff>4810</xdr:rowOff>
    </xdr:to>
    <xdr:sp macro="" textlink="" fLocksText="0">
      <xdr:nvSpPr>
        <xdr:cNvPr id="21" name="Redondear rectángulo de esquina del mismo lado 3">
          <a:extLst>
            <a:ext uri="{FF2B5EF4-FFF2-40B4-BE49-F238E27FC236}">
              <a16:creationId xmlns:a16="http://schemas.microsoft.com/office/drawing/2014/main" id="{00000000-0008-0000-0000-000015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754949" y="7575618"/>
          <a:ext cx="642889" cy="350267"/>
        </a:xfrm>
        <a:prstGeom prst="round2SameRect">
          <a:avLst>
            <a:gd name="adj1" fmla="val 50000"/>
            <a:gd name="adj2" fmla="val 0"/>
          </a:avLst>
        </a:prstGeom>
        <a:solidFill>
          <a:srgbClr val="FF7D7D"/>
        </a:soli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7.1</a:t>
          </a:r>
        </a:p>
      </xdr:txBody>
    </xdr:sp>
    <xdr:clientData/>
  </xdr:twoCellAnchor>
  <xdr:twoCellAnchor>
    <xdr:from>
      <xdr:col>1</xdr:col>
      <xdr:colOff>262615</xdr:colOff>
      <xdr:row>33</xdr:row>
      <xdr:rowOff>454</xdr:rowOff>
    </xdr:from>
    <xdr:to>
      <xdr:col>2</xdr:col>
      <xdr:colOff>329057</xdr:colOff>
      <xdr:row>34</xdr:row>
      <xdr:rowOff>8581</xdr:rowOff>
    </xdr:to>
    <xdr:sp macro="" textlink="" fLocksText="0">
      <xdr:nvSpPr>
        <xdr:cNvPr id="22" name="Redondear rectángulo de esquina del mismo lado 3">
          <a:extLst>
            <a:ext uri="{FF2B5EF4-FFF2-40B4-BE49-F238E27FC236}">
              <a16:creationId xmlns:a16="http://schemas.microsoft.com/office/drawing/2014/main" id="{00000000-0008-0000-0000-000016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888158" y="8642479"/>
          <a:ext cx="381404" cy="353908"/>
        </a:xfrm>
        <a:prstGeom prst="round2SameRect">
          <a:avLst>
            <a:gd name="adj1" fmla="val 50000"/>
            <a:gd name="adj2" fmla="val 0"/>
          </a:avLst>
        </a:prstGeom>
        <a:solidFill>
          <a:srgbClr val="FF7D7D"/>
        </a:soli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8.1</a:t>
          </a:r>
        </a:p>
      </xdr:txBody>
    </xdr:sp>
    <xdr:clientData/>
  </xdr:twoCellAnchor>
  <xdr:twoCellAnchor>
    <xdr:from>
      <xdr:col>1</xdr:col>
      <xdr:colOff>260555</xdr:colOff>
      <xdr:row>35</xdr:row>
      <xdr:rowOff>182888</xdr:rowOff>
    </xdr:from>
    <xdr:to>
      <xdr:col>2</xdr:col>
      <xdr:colOff>326997</xdr:colOff>
      <xdr:row>37</xdr:row>
      <xdr:rowOff>8581</xdr:rowOff>
    </xdr:to>
    <xdr:sp macro="" textlink="" fLocksText="0">
      <xdr:nvSpPr>
        <xdr:cNvPr id="23" name="Redondear rectángulo de esquina del mismo lado 3">
          <a:extLst>
            <a:ext uri="{FF2B5EF4-FFF2-40B4-BE49-F238E27FC236}">
              <a16:creationId xmlns:a16="http://schemas.microsoft.com/office/drawing/2014/main" id="{00000000-0008-0000-0000-000017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874342" y="9398730"/>
          <a:ext cx="404916" cy="353908"/>
        </a:xfrm>
        <a:prstGeom prst="round2SameRect">
          <a:avLst>
            <a:gd name="adj1" fmla="val 50000"/>
            <a:gd name="adj2" fmla="val 0"/>
          </a:avLst>
        </a:prstGeom>
        <a:solidFill>
          <a:srgbClr val="FF7D7D"/>
        </a:soli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9.1</a:t>
          </a:r>
        </a:p>
      </xdr:txBody>
    </xdr:sp>
    <xdr:clientData/>
  </xdr:twoCellAnchor>
  <xdr:twoCellAnchor>
    <xdr:from>
      <xdr:col>1</xdr:col>
      <xdr:colOff>30495</xdr:colOff>
      <xdr:row>32</xdr:row>
      <xdr:rowOff>25865</xdr:rowOff>
    </xdr:from>
    <xdr:to>
      <xdr:col>2</xdr:col>
      <xdr:colOff>2676</xdr:colOff>
      <xdr:row>33</xdr:row>
      <xdr:rowOff>374919</xdr:rowOff>
    </xdr:to>
    <xdr:sp macro="" textlink="" fLocksText="0">
      <xdr:nvSpPr>
        <xdr:cNvPr id="26" name="Redondear rectángulo de esquina del mismo lado 3">
          <a:extLst>
            <a:ext uri="{FF2B5EF4-FFF2-40B4-BE49-F238E27FC236}">
              <a16:creationId xmlns:a16="http://schemas.microsoft.com/office/drawing/2014/main" id="{00000000-0008-0000-0000-00001A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526034" y="9713970"/>
          <a:ext cx="541581" cy="255904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8</a:t>
          </a:r>
        </a:p>
      </xdr:txBody>
    </xdr:sp>
    <xdr:clientData/>
  </xdr:twoCellAnchor>
  <xdr:twoCellAnchor>
    <xdr:from>
      <xdr:col>1</xdr:col>
      <xdr:colOff>30120</xdr:colOff>
      <xdr:row>35</xdr:row>
      <xdr:rowOff>17840</xdr:rowOff>
    </xdr:from>
    <xdr:to>
      <xdr:col>2</xdr:col>
      <xdr:colOff>2301</xdr:colOff>
      <xdr:row>37</xdr:row>
      <xdr:rowOff>10132</xdr:rowOff>
    </xdr:to>
    <xdr:sp macro="" textlink="" fLocksText="0">
      <xdr:nvSpPr>
        <xdr:cNvPr id="27" name="Redondear rectángulo de esquina del mismo lado 3">
          <a:extLst>
            <a:ext uri="{FF2B5EF4-FFF2-40B4-BE49-F238E27FC236}">
              <a16:creationId xmlns:a16="http://schemas.microsoft.com/office/drawing/2014/main" id="{00000000-0008-0000-0000-00001B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506447" y="10485130"/>
          <a:ext cx="580005" cy="255904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9</a:t>
          </a:r>
        </a:p>
      </xdr:txBody>
    </xdr:sp>
    <xdr:clientData/>
  </xdr:twoCellAnchor>
  <xdr:twoCellAnchor>
    <xdr:from>
      <xdr:col>2</xdr:col>
      <xdr:colOff>74611</xdr:colOff>
      <xdr:row>12</xdr:row>
      <xdr:rowOff>10498</xdr:rowOff>
    </xdr:from>
    <xdr:to>
      <xdr:col>2</xdr:col>
      <xdr:colOff>333466</xdr:colOff>
      <xdr:row>12</xdr:row>
      <xdr:rowOff>430696</xdr:rowOff>
    </xdr:to>
    <xdr:sp macro="" textlink="" fLocksText="0">
      <xdr:nvSpPr>
        <xdr:cNvPr id="30" name="Redondear rectángulo de esquina del mismo lado 3">
          <a:extLst>
            <a:ext uri="{FF2B5EF4-FFF2-40B4-BE49-F238E27FC236}">
              <a16:creationId xmlns:a16="http://schemas.microsoft.com/office/drawing/2014/main" id="{00000000-0008-0000-0000-00001E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921592" y="2567669"/>
          <a:ext cx="420198" cy="258855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</a:t>
          </a:r>
        </a:p>
      </xdr:txBody>
    </xdr:sp>
    <xdr:clientData/>
  </xdr:twoCellAnchor>
  <xdr:twoCellAnchor>
    <xdr:from>
      <xdr:col>2</xdr:col>
      <xdr:colOff>69899</xdr:colOff>
      <xdr:row>13</xdr:row>
      <xdr:rowOff>875</xdr:rowOff>
    </xdr:from>
    <xdr:to>
      <xdr:col>2</xdr:col>
      <xdr:colOff>330851</xdr:colOff>
      <xdr:row>13</xdr:row>
      <xdr:rowOff>379394</xdr:rowOff>
    </xdr:to>
    <xdr:sp macro="" textlink="" fLocksText="0">
      <xdr:nvSpPr>
        <xdr:cNvPr id="31" name="Redondear rectángulo de esquina del mismo lado 3">
          <a:extLst>
            <a:ext uri="{FF2B5EF4-FFF2-40B4-BE49-F238E27FC236}">
              <a16:creationId xmlns:a16="http://schemas.microsoft.com/office/drawing/2014/main" id="{00000000-0008-0000-0000-00001F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934156" y="2951528"/>
          <a:ext cx="378519" cy="260952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</a:t>
          </a:r>
        </a:p>
      </xdr:txBody>
    </xdr:sp>
    <xdr:clientData/>
  </xdr:twoCellAnchor>
  <xdr:twoCellAnchor>
    <xdr:from>
      <xdr:col>0</xdr:col>
      <xdr:colOff>628248</xdr:colOff>
      <xdr:row>37</xdr:row>
      <xdr:rowOff>177013</xdr:rowOff>
    </xdr:from>
    <xdr:to>
      <xdr:col>2</xdr:col>
      <xdr:colOff>3345</xdr:colOff>
      <xdr:row>44</xdr:row>
      <xdr:rowOff>10131</xdr:rowOff>
    </xdr:to>
    <xdr:sp macro="" textlink="" fLocksText="0">
      <xdr:nvSpPr>
        <xdr:cNvPr id="24" name="Redondear rectángulo de esquina del mismo lado 3">
          <a:extLst>
            <a:ext uri="{FF2B5EF4-FFF2-40B4-BE49-F238E27FC236}">
              <a16:creationId xmlns:a16="http://schemas.microsoft.com/office/drawing/2014/main" id="{FC4966E9-AEA9-495E-BFA7-51FC88CA751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-1924863" y="13074274"/>
          <a:ext cx="5405243" cy="299022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10</a:t>
          </a:r>
        </a:p>
      </xdr:txBody>
    </xdr:sp>
    <xdr:clientData/>
  </xdr:twoCellAnchor>
  <xdr:twoCellAnchor>
    <xdr:from>
      <xdr:col>1</xdr:col>
      <xdr:colOff>11483</xdr:colOff>
      <xdr:row>45</xdr:row>
      <xdr:rowOff>1043</xdr:rowOff>
    </xdr:from>
    <xdr:to>
      <xdr:col>2</xdr:col>
      <xdr:colOff>9608</xdr:colOff>
      <xdr:row>45</xdr:row>
      <xdr:rowOff>182490</xdr:rowOff>
    </xdr:to>
    <xdr:sp macro="" textlink="" fLocksText="0">
      <xdr:nvSpPr>
        <xdr:cNvPr id="25" name="Redondear rectángulo de esquina del mismo lado 3">
          <a:extLst>
            <a:ext uri="{FF2B5EF4-FFF2-40B4-BE49-F238E27FC236}">
              <a16:creationId xmlns:a16="http://schemas.microsoft.com/office/drawing/2014/main" id="{B63BD40A-094A-4510-8702-F83651D3DA4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700872" y="16056604"/>
          <a:ext cx="181447" cy="283875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11</a:t>
          </a:r>
        </a:p>
      </xdr:txBody>
    </xdr:sp>
    <xdr:clientData/>
  </xdr:twoCellAnchor>
  <xdr:twoCellAnchor editAs="oneCell">
    <xdr:from>
      <xdr:col>2</xdr:col>
      <xdr:colOff>154880</xdr:colOff>
      <xdr:row>40</xdr:row>
      <xdr:rowOff>472377</xdr:rowOff>
    </xdr:from>
    <xdr:to>
      <xdr:col>10</xdr:col>
      <xdr:colOff>689210</xdr:colOff>
      <xdr:row>41</xdr:row>
      <xdr:rowOff>4445281</xdr:rowOff>
    </xdr:to>
    <xdr:pic>
      <xdr:nvPicPr>
        <xdr:cNvPr id="4" name="Imatge 3">
          <a:extLst>
            <a:ext uri="{FF2B5EF4-FFF2-40B4-BE49-F238E27FC236}">
              <a16:creationId xmlns:a16="http://schemas.microsoft.com/office/drawing/2014/main" id="{E3EB3CB5-CF41-478F-9F36-3F8D7324D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6404" y="12057255"/>
          <a:ext cx="5931830" cy="4507233"/>
        </a:xfrm>
        <a:prstGeom prst="rect">
          <a:avLst/>
        </a:prstGeom>
      </xdr:spPr>
    </xdr:pic>
    <xdr:clientData/>
  </xdr:twoCellAnchor>
  <xdr:twoCellAnchor>
    <xdr:from>
      <xdr:col>10</xdr:col>
      <xdr:colOff>445515</xdr:colOff>
      <xdr:row>41</xdr:row>
      <xdr:rowOff>2416441</xdr:rowOff>
    </xdr:from>
    <xdr:to>
      <xdr:col>16</xdr:col>
      <xdr:colOff>89315</xdr:colOff>
      <xdr:row>41</xdr:row>
      <xdr:rowOff>3156848</xdr:rowOff>
    </xdr:to>
    <xdr:pic>
      <xdr:nvPicPr>
        <xdr:cNvPr id="34" name="Imatge 33">
          <a:extLst>
            <a:ext uri="{FF2B5EF4-FFF2-40B4-BE49-F238E27FC236}">
              <a16:creationId xmlns:a16="http://schemas.microsoft.com/office/drawing/2014/main" id="{1B994000-5893-45BD-9F9F-FF9B7B54E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64539" y="14535648"/>
          <a:ext cx="3291178" cy="7404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31059</xdr:colOff>
      <xdr:row>1</xdr:row>
      <xdr:rowOff>62119</xdr:rowOff>
    </xdr:from>
    <xdr:to>
      <xdr:col>7</xdr:col>
      <xdr:colOff>31059</xdr:colOff>
      <xdr:row>3</xdr:row>
      <xdr:rowOff>79476</xdr:rowOff>
    </xdr:to>
    <xdr:sp macro="" textlink="" fLocksText="0">
      <xdr:nvSpPr>
        <xdr:cNvPr id="3" name="Redondear rectángulo de esquina del mismo lado 3">
          <a:extLst>
            <a:ext uri="{FF2B5EF4-FFF2-40B4-BE49-F238E27FC236}">
              <a16:creationId xmlns:a16="http://schemas.microsoft.com/office/drawing/2014/main" id="{00000000-0008-0000-01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4336239" y="-3939365"/>
          <a:ext cx="403879" cy="8793369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CONVOCATÒRIA PROJECTES NUCLIS D'R+D 2022</a:t>
          </a:r>
        </a:p>
      </xdr:txBody>
    </xdr:sp>
    <xdr:clientData/>
  </xdr:twoCellAnchor>
  <xdr:twoCellAnchor editAs="oneCell">
    <xdr:from>
      <xdr:col>7</xdr:col>
      <xdr:colOff>855872</xdr:colOff>
      <xdr:row>1</xdr:row>
      <xdr:rowOff>13804</xdr:rowOff>
    </xdr:from>
    <xdr:to>
      <xdr:col>8</xdr:col>
      <xdr:colOff>1907848</xdr:colOff>
      <xdr:row>3</xdr:row>
      <xdr:rowOff>59282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9676" y="207065"/>
          <a:ext cx="1913142" cy="43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31059</xdr:colOff>
      <xdr:row>1</xdr:row>
      <xdr:rowOff>62119</xdr:rowOff>
    </xdr:from>
    <xdr:to>
      <xdr:col>7</xdr:col>
      <xdr:colOff>31059</xdr:colOff>
      <xdr:row>3</xdr:row>
      <xdr:rowOff>79476</xdr:rowOff>
    </xdr:to>
    <xdr:sp macro="" textlink="" fLocksText="0">
      <xdr:nvSpPr>
        <xdr:cNvPr id="2" name="Redondear rectángulo de esquina del mismo lado 3">
          <a:extLst>
            <a:ext uri="{FF2B5EF4-FFF2-40B4-BE49-F238E27FC236}">
              <a16:creationId xmlns:a16="http://schemas.microsoft.com/office/drawing/2014/main" id="{1CCC539A-8887-4B79-B7F2-DE34FF3469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5099205" y="-4120202"/>
          <a:ext cx="398357" cy="9144000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CONVOCATÒRIA PROJECTES NUCLIS D'R+D 2022</a:t>
          </a:r>
        </a:p>
      </xdr:txBody>
    </xdr:sp>
    <xdr:clientData/>
  </xdr:twoCellAnchor>
  <xdr:twoCellAnchor editAs="oneCell">
    <xdr:from>
      <xdr:col>7</xdr:col>
      <xdr:colOff>855872</xdr:colOff>
      <xdr:row>1</xdr:row>
      <xdr:rowOff>13804</xdr:rowOff>
    </xdr:from>
    <xdr:to>
      <xdr:col>8</xdr:col>
      <xdr:colOff>1907848</xdr:colOff>
      <xdr:row>3</xdr:row>
      <xdr:rowOff>59282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8A74CFEE-D1E0-4119-A51F-B561E9BF0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5197" y="204304"/>
          <a:ext cx="1911763" cy="4264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31059</xdr:colOff>
      <xdr:row>1</xdr:row>
      <xdr:rowOff>62119</xdr:rowOff>
    </xdr:from>
    <xdr:to>
      <xdr:col>7</xdr:col>
      <xdr:colOff>31059</xdr:colOff>
      <xdr:row>3</xdr:row>
      <xdr:rowOff>79476</xdr:rowOff>
    </xdr:to>
    <xdr:sp macro="" textlink="" fLocksText="0">
      <xdr:nvSpPr>
        <xdr:cNvPr id="2" name="Redondear rectángulo de esquina del mismo lado 3">
          <a:extLst>
            <a:ext uri="{FF2B5EF4-FFF2-40B4-BE49-F238E27FC236}">
              <a16:creationId xmlns:a16="http://schemas.microsoft.com/office/drawing/2014/main" id="{39BBB374-D10E-4A3A-B944-D4219BF0034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5099205" y="-4120202"/>
          <a:ext cx="398357" cy="9144000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200" b="1" i="0" u="none" strike="noStrike" kern="120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855872</xdr:colOff>
      <xdr:row>1</xdr:row>
      <xdr:rowOff>13804</xdr:rowOff>
    </xdr:from>
    <xdr:to>
      <xdr:col>8</xdr:col>
      <xdr:colOff>1907848</xdr:colOff>
      <xdr:row>3</xdr:row>
      <xdr:rowOff>59282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CF5BEAF3-EEAF-454A-A3B1-7BAF41D11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5197" y="204304"/>
          <a:ext cx="1911763" cy="426478"/>
        </a:xfrm>
        <a:prstGeom prst="rect">
          <a:avLst/>
        </a:prstGeom>
      </xdr:spPr>
    </xdr:pic>
    <xdr:clientData/>
  </xdr:twoCellAnchor>
  <xdr:twoCellAnchor>
    <xdr:from>
      <xdr:col>1</xdr:col>
      <xdr:colOff>34843</xdr:colOff>
      <xdr:row>1</xdr:row>
      <xdr:rowOff>56900</xdr:rowOff>
    </xdr:from>
    <xdr:to>
      <xdr:col>4</xdr:col>
      <xdr:colOff>1315324</xdr:colOff>
      <xdr:row>3</xdr:row>
      <xdr:rowOff>63818</xdr:rowOff>
    </xdr:to>
    <xdr:sp macro="" textlink="" fLocksText="0">
      <xdr:nvSpPr>
        <xdr:cNvPr id="4" name="Redondear rectángulo de esquina del mismo lado 3">
          <a:extLst>
            <a:ext uri="{FF2B5EF4-FFF2-40B4-BE49-F238E27FC236}">
              <a16:creationId xmlns:a16="http://schemas.microsoft.com/office/drawing/2014/main" id="{D1F84E73-1508-47D6-AA56-26DE8B30672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3685699" y="-2706696"/>
          <a:ext cx="398357" cy="6316988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CONVOCATÒRIA PROJECTES NUCLIS D'R+D 2022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31059</xdr:colOff>
      <xdr:row>1</xdr:row>
      <xdr:rowOff>62119</xdr:rowOff>
    </xdr:from>
    <xdr:to>
      <xdr:col>7</xdr:col>
      <xdr:colOff>31059</xdr:colOff>
      <xdr:row>3</xdr:row>
      <xdr:rowOff>79476</xdr:rowOff>
    </xdr:to>
    <xdr:sp macro="" textlink="" fLocksText="0">
      <xdr:nvSpPr>
        <xdr:cNvPr id="2" name="Redondear rectángulo de esquina del mismo lado 3">
          <a:extLst>
            <a:ext uri="{FF2B5EF4-FFF2-40B4-BE49-F238E27FC236}">
              <a16:creationId xmlns:a16="http://schemas.microsoft.com/office/drawing/2014/main" id="{939C8397-7803-4436-A728-B2DDC4F7B2B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5099205" y="-4120202"/>
          <a:ext cx="398357" cy="9144000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200" b="1" i="0" u="none" strike="noStrike" kern="120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855872</xdr:colOff>
      <xdr:row>1</xdr:row>
      <xdr:rowOff>13804</xdr:rowOff>
    </xdr:from>
    <xdr:to>
      <xdr:col>17</xdr:col>
      <xdr:colOff>590006</xdr:colOff>
      <xdr:row>3</xdr:row>
      <xdr:rowOff>59282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40674C61-5213-4076-90B9-8840A6021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5197" y="204304"/>
          <a:ext cx="1911763" cy="426478"/>
        </a:xfrm>
        <a:prstGeom prst="rect">
          <a:avLst/>
        </a:prstGeom>
      </xdr:spPr>
    </xdr:pic>
    <xdr:clientData/>
  </xdr:twoCellAnchor>
  <xdr:twoCellAnchor>
    <xdr:from>
      <xdr:col>1</xdr:col>
      <xdr:colOff>34843</xdr:colOff>
      <xdr:row>1</xdr:row>
      <xdr:rowOff>56900</xdr:rowOff>
    </xdr:from>
    <xdr:to>
      <xdr:col>4</xdr:col>
      <xdr:colOff>1315324</xdr:colOff>
      <xdr:row>3</xdr:row>
      <xdr:rowOff>63818</xdr:rowOff>
    </xdr:to>
    <xdr:sp macro="" textlink="" fLocksText="0">
      <xdr:nvSpPr>
        <xdr:cNvPr id="4" name="Redondear rectángulo de esquina del mismo lado 3">
          <a:extLst>
            <a:ext uri="{FF2B5EF4-FFF2-40B4-BE49-F238E27FC236}">
              <a16:creationId xmlns:a16="http://schemas.microsoft.com/office/drawing/2014/main" id="{2078F525-FE3A-4042-92C0-88517DD1C12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3685699" y="-2706696"/>
          <a:ext cx="398357" cy="6316988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CONVOCATÒRIA PROJECTES NUCLIS D'R+D 2022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31059</xdr:colOff>
      <xdr:row>1</xdr:row>
      <xdr:rowOff>62116</xdr:rowOff>
    </xdr:from>
    <xdr:to>
      <xdr:col>11</xdr:col>
      <xdr:colOff>266701</xdr:colOff>
      <xdr:row>3</xdr:row>
      <xdr:rowOff>79473</xdr:rowOff>
    </xdr:to>
    <xdr:sp macro="" textlink="" fLocksText="0">
      <xdr:nvSpPr>
        <xdr:cNvPr id="2" name="Redondear rectángulo de esquina del mismo lado 3">
          <a:extLst>
            <a:ext uri="{FF2B5EF4-FFF2-40B4-BE49-F238E27FC236}">
              <a16:creationId xmlns:a16="http://schemas.microsoft.com/office/drawing/2014/main" id="{00000000-0008-0000-05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3607301" y="-2714026"/>
          <a:ext cx="398357" cy="6331642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CONVOCATÒRIA PROJECTES NUCLIS D'R+D 2022</a:t>
          </a:r>
        </a:p>
      </xdr:txBody>
    </xdr:sp>
    <xdr:clientData/>
  </xdr:twoCellAnchor>
  <xdr:twoCellAnchor editAs="oneCell">
    <xdr:from>
      <xdr:col>11</xdr:col>
      <xdr:colOff>455822</xdr:colOff>
      <xdr:row>1</xdr:row>
      <xdr:rowOff>70954</xdr:rowOff>
    </xdr:from>
    <xdr:to>
      <xdr:col>14</xdr:col>
      <xdr:colOff>538783</xdr:colOff>
      <xdr:row>3</xdr:row>
      <xdr:rowOff>116432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1422" y="261454"/>
          <a:ext cx="1911761" cy="426478"/>
        </a:xfrm>
        <a:prstGeom prst="rect">
          <a:avLst/>
        </a:prstGeom>
      </xdr:spPr>
    </xdr:pic>
    <xdr:clientData/>
  </xdr:twoCellAnchor>
  <xdr:twoCellAnchor>
    <xdr:from>
      <xdr:col>15</xdr:col>
      <xdr:colOff>556847</xdr:colOff>
      <xdr:row>4</xdr:row>
      <xdr:rowOff>14654</xdr:rowOff>
    </xdr:from>
    <xdr:to>
      <xdr:col>20</xdr:col>
      <xdr:colOff>306859</xdr:colOff>
      <xdr:row>23</xdr:row>
      <xdr:rowOff>24719</xdr:rowOff>
    </xdr:to>
    <xdr:grpSp>
      <xdr:nvGrpSpPr>
        <xdr:cNvPr id="6" name="Agrupa 5">
          <a:extLst>
            <a:ext uri="{FF2B5EF4-FFF2-40B4-BE49-F238E27FC236}">
              <a16:creationId xmlns:a16="http://schemas.microsoft.com/office/drawing/2014/main" id="{5C76284C-CA2E-4541-9764-B667E9B75661}"/>
            </a:ext>
          </a:extLst>
        </xdr:cNvPr>
        <xdr:cNvGrpSpPr/>
      </xdr:nvGrpSpPr>
      <xdr:grpSpPr>
        <a:xfrm>
          <a:off x="10235712" y="827942"/>
          <a:ext cx="2790685" cy="3849373"/>
          <a:chOff x="10235712" y="827942"/>
          <a:chExt cx="2790685" cy="3849373"/>
        </a:xfrm>
      </xdr:grpSpPr>
      <xdr:pic>
        <xdr:nvPicPr>
          <xdr:cNvPr id="4" name="Imatge 3">
            <a:extLst>
              <a:ext uri="{FF2B5EF4-FFF2-40B4-BE49-F238E27FC236}">
                <a16:creationId xmlns:a16="http://schemas.microsoft.com/office/drawing/2014/main" id="{8B6A02BC-150F-4505-BA2A-CC5684151CA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235712" y="827942"/>
            <a:ext cx="2790685" cy="3849373"/>
          </a:xfrm>
          <a:prstGeom prst="rect">
            <a:avLst/>
          </a:prstGeom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781D0E5E-1689-4735-A2CF-C79CAB103848}"/>
              </a:ext>
            </a:extLst>
          </xdr:cNvPr>
          <xdr:cNvSpPr/>
        </xdr:nvSpPr>
        <xdr:spPr>
          <a:xfrm>
            <a:off x="10588525" y="3378732"/>
            <a:ext cx="2386149" cy="752509"/>
          </a:xfrm>
          <a:prstGeom prst="rect">
            <a:avLst/>
          </a:prstGeom>
          <a:noFill/>
          <a:ln w="57150">
            <a:solidFill>
              <a:srgbClr val="4A00C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ca-ES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584703</xdr:colOff>
      <xdr:row>1</xdr:row>
      <xdr:rowOff>9430</xdr:rowOff>
    </xdr:from>
    <xdr:to>
      <xdr:col>7</xdr:col>
      <xdr:colOff>29765</xdr:colOff>
      <xdr:row>3</xdr:row>
      <xdr:rowOff>36081</xdr:rowOff>
    </xdr:to>
    <xdr:sp macro="" textlink="" fLocksText="0">
      <xdr:nvSpPr>
        <xdr:cNvPr id="4" name="Redondear rectángulo de esquina del mismo lado 3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3538362" y="-2755713"/>
          <a:ext cx="403682" cy="6311000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CONVOCATÒRIA PROJECTES NUCLIS D'R+D 2022</a:t>
          </a:r>
        </a:p>
      </xdr:txBody>
    </xdr:sp>
    <xdr:clientData/>
  </xdr:twoCellAnchor>
  <xdr:twoCellAnchor editAs="oneCell">
    <xdr:from>
      <xdr:col>7</xdr:col>
      <xdr:colOff>143425</xdr:colOff>
      <xdr:row>1</xdr:row>
      <xdr:rowOff>8938</xdr:rowOff>
    </xdr:from>
    <xdr:to>
      <xdr:col>8</xdr:col>
      <xdr:colOff>994036</xdr:colOff>
      <xdr:row>3</xdr:row>
      <xdr:rowOff>63710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9363" y="197454"/>
          <a:ext cx="1912251" cy="43180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161927</xdr:colOff>
      <xdr:row>0</xdr:row>
      <xdr:rowOff>180975</xdr:rowOff>
    </xdr:from>
    <xdr:to>
      <xdr:col>6</xdr:col>
      <xdr:colOff>668665</xdr:colOff>
      <xdr:row>3</xdr:row>
      <xdr:rowOff>7832</xdr:rowOff>
    </xdr:to>
    <xdr:sp macro="" textlink="" fLocksText="0">
      <xdr:nvSpPr>
        <xdr:cNvPr id="3" name="Redondear rectángulo de esquina del mismo lado 3">
          <a:extLst>
            <a:ext uri="{FF2B5EF4-FFF2-40B4-BE49-F238E27FC236}">
              <a16:creationId xmlns:a16="http://schemas.microsoft.com/office/drawing/2014/main" id="{9E96F548-0D1B-4F0A-947E-C4883848DAB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3121242" y="-2778340"/>
          <a:ext cx="398357" cy="6316988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CONVOCATÒRIA PROJECTES NUCLIS D'R+D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5A5E8-FD80-47AA-876E-8985C85043BC}">
  <sheetPr codeName="Full1"/>
  <dimension ref="B4:Q230"/>
  <sheetViews>
    <sheetView tabSelected="1" topLeftCell="A94" zoomScale="140" zoomScaleNormal="140" workbookViewId="0">
      <selection activeCell="T42" sqref="T42"/>
    </sheetView>
  </sheetViews>
  <sheetFormatPr defaultColWidth="10.81640625" defaultRowHeight="14.5" x14ac:dyDescent="0.35"/>
  <cols>
    <col min="1" max="1" width="9.54296875" style="27" customWidth="1"/>
    <col min="2" max="2" width="4.26953125" style="230" customWidth="1"/>
    <col min="3" max="3" width="5.26953125" style="27" customWidth="1"/>
    <col min="4" max="13" width="10.81640625" style="27"/>
    <col min="14" max="14" width="7.1796875" style="27" customWidth="1"/>
    <col min="15" max="15" width="4.26953125" style="27" customWidth="1"/>
    <col min="16" max="16384" width="10.81640625" style="27"/>
  </cols>
  <sheetData>
    <row r="4" spans="2:17" ht="18.5" x14ac:dyDescent="0.35">
      <c r="B4" s="232"/>
      <c r="C4" s="28"/>
    </row>
    <row r="5" spans="2:17" ht="20.25" customHeight="1" x14ac:dyDescent="0.35">
      <c r="B5" s="267" t="s">
        <v>177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</row>
    <row r="6" spans="2:17" ht="4.5" customHeight="1" x14ac:dyDescent="0.35">
      <c r="B6" s="47"/>
      <c r="C6" s="47"/>
      <c r="D6" s="47"/>
      <c r="E6" s="47"/>
      <c r="F6" s="47"/>
      <c r="G6" s="47"/>
      <c r="H6" s="47"/>
      <c r="I6" s="47"/>
      <c r="J6" s="47"/>
      <c r="K6" s="47"/>
      <c r="L6" s="231"/>
    </row>
    <row r="7" spans="2:17" ht="16" thickBot="1" x14ac:dyDescent="0.4">
      <c r="B7" s="233" t="s">
        <v>185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</row>
    <row r="8" spans="2:17" ht="15.75" customHeight="1" x14ac:dyDescent="0.35">
      <c r="B8" s="268" t="s">
        <v>179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</row>
    <row r="9" spans="2:17" s="235" customFormat="1" x14ac:dyDescent="0.35">
      <c r="B9" s="230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</row>
    <row r="10" spans="2:17" s="235" customFormat="1" ht="29.25" customHeight="1" x14ac:dyDescent="0.35">
      <c r="B10" s="230"/>
      <c r="C10" s="282" t="s">
        <v>99</v>
      </c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4"/>
    </row>
    <row r="11" spans="2:17" s="235" customFormat="1" ht="3.75" customHeight="1" x14ac:dyDescent="0.35">
      <c r="B11" s="230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</row>
    <row r="12" spans="2:17" s="235" customFormat="1" ht="32.25" customHeight="1" x14ac:dyDescent="0.35">
      <c r="B12" s="230"/>
      <c r="C12" s="285" t="s">
        <v>123</v>
      </c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7"/>
    </row>
    <row r="13" spans="2:17" s="235" customFormat="1" ht="37.5" customHeight="1" x14ac:dyDescent="0.35">
      <c r="B13" s="230"/>
      <c r="C13" s="237"/>
      <c r="D13" s="288" t="s">
        <v>111</v>
      </c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9"/>
    </row>
    <row r="14" spans="2:17" s="235" customFormat="1" ht="30.75" customHeight="1" x14ac:dyDescent="0.35">
      <c r="B14" s="230"/>
      <c r="C14" s="238"/>
      <c r="D14" s="290" t="s">
        <v>112</v>
      </c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1"/>
    </row>
    <row r="15" spans="2:17" x14ac:dyDescent="0.35"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36"/>
      <c r="P15" s="236"/>
      <c r="Q15" s="236"/>
    </row>
    <row r="16" spans="2:17" s="235" customFormat="1" ht="15" customHeight="1" x14ac:dyDescent="0.35">
      <c r="B16" s="230"/>
      <c r="C16" s="276" t="s">
        <v>107</v>
      </c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8"/>
    </row>
    <row r="17" spans="2:17" s="235" customFormat="1" ht="30" customHeight="1" x14ac:dyDescent="0.35">
      <c r="B17" s="230"/>
      <c r="C17" s="279" t="s">
        <v>108</v>
      </c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1"/>
    </row>
    <row r="18" spans="2:17" x14ac:dyDescent="0.35"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36"/>
      <c r="P18" s="236"/>
      <c r="Q18" s="236"/>
    </row>
    <row r="19" spans="2:17" ht="15" customHeight="1" x14ac:dyDescent="0.35">
      <c r="C19" s="275" t="s">
        <v>106</v>
      </c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</row>
    <row r="20" spans="2:17" x14ac:dyDescent="0.35"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36"/>
      <c r="P20" s="236"/>
      <c r="Q20" s="236"/>
    </row>
    <row r="21" spans="2:17" ht="30.75" customHeight="1" x14ac:dyDescent="0.35">
      <c r="C21" s="251" t="s">
        <v>100</v>
      </c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</row>
    <row r="22" spans="2:17" x14ac:dyDescent="0.35"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36"/>
      <c r="P22" s="236"/>
      <c r="Q22" s="236"/>
    </row>
    <row r="23" spans="2:17" ht="66.75" customHeight="1" x14ac:dyDescent="0.35">
      <c r="C23" s="251" t="s">
        <v>116</v>
      </c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</row>
    <row r="24" spans="2:17" x14ac:dyDescent="0.35"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36"/>
      <c r="P24" s="236"/>
      <c r="Q24" s="236"/>
    </row>
    <row r="25" spans="2:17" ht="21" customHeight="1" x14ac:dyDescent="0.35">
      <c r="C25" s="258" t="s">
        <v>117</v>
      </c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36"/>
      <c r="P25" s="236"/>
      <c r="Q25" s="236"/>
    </row>
    <row r="26" spans="2:17" ht="43.9" customHeight="1" x14ac:dyDescent="0.35">
      <c r="C26" s="239"/>
      <c r="D26" s="251" t="s">
        <v>104</v>
      </c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</row>
    <row r="27" spans="2:17" x14ac:dyDescent="0.35"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6"/>
      <c r="P27" s="236"/>
      <c r="Q27" s="236"/>
    </row>
    <row r="28" spans="2:17" ht="48.75" customHeight="1" x14ac:dyDescent="0.35">
      <c r="C28" s="239"/>
      <c r="D28" s="251" t="s">
        <v>105</v>
      </c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</row>
    <row r="29" spans="2:17" x14ac:dyDescent="0.35"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36"/>
      <c r="P29" s="236"/>
      <c r="Q29" s="236"/>
    </row>
    <row r="30" spans="2:17" ht="15" customHeight="1" x14ac:dyDescent="0.35">
      <c r="C30" s="259" t="s">
        <v>118</v>
      </c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36"/>
      <c r="P30" s="236"/>
      <c r="Q30" s="236"/>
    </row>
    <row r="31" spans="2:17" ht="50.25" customHeight="1" x14ac:dyDescent="0.35">
      <c r="C31" s="236"/>
      <c r="D31" s="251" t="s">
        <v>103</v>
      </c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</row>
    <row r="32" spans="2:17" ht="29.25" customHeight="1" x14ac:dyDescent="0.35">
      <c r="C32" s="236"/>
      <c r="D32" s="256" t="s">
        <v>101</v>
      </c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36"/>
      <c r="P32" s="236"/>
      <c r="Q32" s="236"/>
    </row>
    <row r="33" spans="3:17" x14ac:dyDescent="0.35">
      <c r="C33" s="259" t="s">
        <v>119</v>
      </c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36"/>
      <c r="P33" s="236"/>
      <c r="Q33" s="236"/>
    </row>
    <row r="34" spans="3:17" ht="29.25" customHeight="1" x14ac:dyDescent="0.35">
      <c r="C34" s="236"/>
      <c r="D34" s="251" t="s">
        <v>113</v>
      </c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</row>
    <row r="35" spans="3:17" x14ac:dyDescent="0.35"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36"/>
      <c r="P35" s="236"/>
      <c r="Q35" s="236"/>
    </row>
    <row r="36" spans="3:17" x14ac:dyDescent="0.35">
      <c r="C36" s="253" t="s">
        <v>120</v>
      </c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36"/>
      <c r="P36" s="236"/>
      <c r="Q36" s="236"/>
    </row>
    <row r="37" spans="3:17" ht="30.75" customHeight="1" x14ac:dyDescent="0.35">
      <c r="C37" s="236"/>
      <c r="D37" s="251" t="s">
        <v>121</v>
      </c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</row>
    <row r="38" spans="3:17" x14ac:dyDescent="0.35"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</row>
    <row r="39" spans="3:17" x14ac:dyDescent="0.35">
      <c r="C39" s="254" t="s">
        <v>131</v>
      </c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36"/>
      <c r="P39" s="236"/>
      <c r="Q39" s="236"/>
    </row>
    <row r="40" spans="3:17" ht="34.5" customHeight="1" x14ac:dyDescent="0.35">
      <c r="C40" s="272" t="s">
        <v>132</v>
      </c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</row>
    <row r="41" spans="3:17" ht="42" customHeight="1" x14ac:dyDescent="0.35">
      <c r="C41" s="273" t="s">
        <v>178</v>
      </c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36"/>
      <c r="P41" s="236"/>
      <c r="Q41" s="236"/>
    </row>
    <row r="42" spans="3:17" ht="366" customHeight="1" x14ac:dyDescent="0.35"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</row>
    <row r="43" spans="3:17" ht="15" customHeight="1" x14ac:dyDescent="0.35">
      <c r="C43" s="261" t="s">
        <v>133</v>
      </c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3"/>
    </row>
    <row r="44" spans="3:17" x14ac:dyDescent="0.35">
      <c r="C44" s="264" t="s">
        <v>134</v>
      </c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6"/>
    </row>
    <row r="45" spans="3:17" x14ac:dyDescent="0.35"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</row>
    <row r="46" spans="3:17" ht="15" customHeight="1" x14ac:dyDescent="0.35">
      <c r="C46" s="269" t="s">
        <v>102</v>
      </c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1"/>
    </row>
    <row r="47" spans="3:17" x14ac:dyDescent="0.35"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</row>
    <row r="48" spans="3:17" x14ac:dyDescent="0.35"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</row>
    <row r="49" spans="3:14" x14ac:dyDescent="0.35"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</row>
    <row r="50" spans="3:14" x14ac:dyDescent="0.35"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</row>
    <row r="51" spans="3:14" x14ac:dyDescent="0.35"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</row>
    <row r="52" spans="3:14" x14ac:dyDescent="0.35"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</row>
    <row r="53" spans="3:14" x14ac:dyDescent="0.35"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</row>
    <row r="54" spans="3:14" x14ac:dyDescent="0.35"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</row>
    <row r="55" spans="3:14" x14ac:dyDescent="0.35"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</row>
    <row r="56" spans="3:14" x14ac:dyDescent="0.35"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</row>
    <row r="57" spans="3:14" x14ac:dyDescent="0.35"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</row>
    <row r="58" spans="3:14" x14ac:dyDescent="0.35"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</row>
    <row r="59" spans="3:14" x14ac:dyDescent="0.35"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</row>
    <row r="60" spans="3:14" x14ac:dyDescent="0.35"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</row>
    <row r="61" spans="3:14" x14ac:dyDescent="0.35"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</row>
    <row r="62" spans="3:14" x14ac:dyDescent="0.35"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</row>
    <row r="63" spans="3:14" x14ac:dyDescent="0.35"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</row>
    <row r="64" spans="3:14" x14ac:dyDescent="0.35"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</row>
    <row r="65" spans="3:14" x14ac:dyDescent="0.35"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</row>
    <row r="66" spans="3:14" x14ac:dyDescent="0.35"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</row>
    <row r="67" spans="3:14" x14ac:dyDescent="0.35"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</row>
    <row r="68" spans="3:14" x14ac:dyDescent="0.35"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</row>
    <row r="69" spans="3:14" x14ac:dyDescent="0.35"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</row>
    <row r="70" spans="3:14" x14ac:dyDescent="0.35"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</row>
    <row r="71" spans="3:14" x14ac:dyDescent="0.35"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</row>
    <row r="72" spans="3:14" x14ac:dyDescent="0.35"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</row>
    <row r="73" spans="3:14" x14ac:dyDescent="0.35"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</row>
    <row r="74" spans="3:14" x14ac:dyDescent="0.35"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</row>
    <row r="75" spans="3:14" x14ac:dyDescent="0.35"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</row>
    <row r="76" spans="3:14" x14ac:dyDescent="0.35"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</row>
    <row r="77" spans="3:14" x14ac:dyDescent="0.35"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</row>
    <row r="78" spans="3:14" x14ac:dyDescent="0.35"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</row>
    <row r="79" spans="3:14" x14ac:dyDescent="0.35"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</row>
    <row r="80" spans="3:14" x14ac:dyDescent="0.35"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</row>
    <row r="81" spans="3:14" x14ac:dyDescent="0.35"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36"/>
    </row>
    <row r="82" spans="3:14" x14ac:dyDescent="0.35"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</row>
    <row r="83" spans="3:14" x14ac:dyDescent="0.35">
      <c r="C83" s="236"/>
      <c r="D83" s="236"/>
      <c r="E83" s="236"/>
      <c r="F83" s="236"/>
      <c r="G83" s="236"/>
      <c r="H83" s="236"/>
      <c r="I83" s="236"/>
      <c r="J83" s="236"/>
      <c r="K83" s="236"/>
      <c r="L83" s="236"/>
      <c r="M83" s="236"/>
      <c r="N83" s="236"/>
    </row>
    <row r="84" spans="3:14" x14ac:dyDescent="0.35"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</row>
    <row r="85" spans="3:14" x14ac:dyDescent="0.35"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</row>
    <row r="86" spans="3:14" x14ac:dyDescent="0.35"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</row>
    <row r="87" spans="3:14" x14ac:dyDescent="0.35"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</row>
    <row r="88" spans="3:14" x14ac:dyDescent="0.35">
      <c r="C88" s="236"/>
      <c r="D88" s="236"/>
      <c r="E88" s="236"/>
      <c r="F88" s="236"/>
      <c r="G88" s="236"/>
      <c r="H88" s="236"/>
      <c r="I88" s="236"/>
      <c r="J88" s="236"/>
      <c r="K88" s="236"/>
      <c r="L88" s="236"/>
      <c r="M88" s="236"/>
      <c r="N88" s="236"/>
    </row>
    <row r="89" spans="3:14" x14ac:dyDescent="0.35"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236"/>
      <c r="N89" s="236"/>
    </row>
    <row r="90" spans="3:14" x14ac:dyDescent="0.35"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6"/>
    </row>
    <row r="91" spans="3:14" x14ac:dyDescent="0.35"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236"/>
      <c r="N91" s="236"/>
    </row>
    <row r="92" spans="3:14" x14ac:dyDescent="0.35">
      <c r="C92" s="236"/>
      <c r="D92" s="236"/>
      <c r="E92" s="236"/>
      <c r="F92" s="236"/>
      <c r="G92" s="236"/>
      <c r="H92" s="236"/>
      <c r="I92" s="236"/>
      <c r="J92" s="236"/>
      <c r="K92" s="236"/>
      <c r="L92" s="236"/>
      <c r="M92" s="236"/>
      <c r="N92" s="236"/>
    </row>
    <row r="93" spans="3:14" x14ac:dyDescent="0.35">
      <c r="C93" s="236"/>
      <c r="D93" s="236"/>
      <c r="E93" s="236"/>
      <c r="F93" s="236"/>
      <c r="G93" s="236"/>
      <c r="H93" s="236"/>
      <c r="I93" s="236"/>
      <c r="J93" s="236"/>
      <c r="K93" s="236"/>
      <c r="L93" s="236"/>
      <c r="M93" s="236"/>
      <c r="N93" s="236"/>
    </row>
    <row r="94" spans="3:14" x14ac:dyDescent="0.35">
      <c r="C94" s="236"/>
      <c r="D94" s="236"/>
      <c r="E94" s="236"/>
      <c r="F94" s="236"/>
      <c r="G94" s="236"/>
      <c r="H94" s="236"/>
      <c r="I94" s="236"/>
      <c r="J94" s="236"/>
      <c r="K94" s="236"/>
      <c r="L94" s="236"/>
      <c r="M94" s="236"/>
      <c r="N94" s="236"/>
    </row>
    <row r="95" spans="3:14" x14ac:dyDescent="0.35">
      <c r="C95" s="236"/>
      <c r="D95" s="236"/>
      <c r="E95" s="236"/>
      <c r="F95" s="236"/>
      <c r="G95" s="236"/>
      <c r="H95" s="236"/>
      <c r="I95" s="236"/>
      <c r="J95" s="236"/>
      <c r="K95" s="236"/>
      <c r="L95" s="236"/>
      <c r="M95" s="236"/>
      <c r="N95" s="236"/>
    </row>
    <row r="96" spans="3:14" x14ac:dyDescent="0.35">
      <c r="C96" s="236"/>
      <c r="D96" s="236"/>
      <c r="E96" s="236"/>
      <c r="F96" s="236"/>
      <c r="G96" s="236"/>
      <c r="H96" s="236"/>
      <c r="I96" s="236"/>
      <c r="J96" s="236"/>
      <c r="K96" s="236"/>
      <c r="L96" s="236"/>
      <c r="M96" s="236"/>
      <c r="N96" s="236"/>
    </row>
    <row r="97" spans="3:14" x14ac:dyDescent="0.35">
      <c r="C97" s="236"/>
      <c r="D97" s="236"/>
      <c r="E97" s="236"/>
      <c r="F97" s="236"/>
      <c r="G97" s="236"/>
      <c r="H97" s="236"/>
      <c r="I97" s="236"/>
      <c r="J97" s="236"/>
      <c r="K97" s="236"/>
      <c r="L97" s="236"/>
      <c r="M97" s="236"/>
      <c r="N97" s="236"/>
    </row>
    <row r="98" spans="3:14" x14ac:dyDescent="0.35">
      <c r="C98" s="236"/>
      <c r="D98" s="236"/>
      <c r="E98" s="236"/>
      <c r="F98" s="236"/>
      <c r="G98" s="236"/>
      <c r="H98" s="236"/>
      <c r="I98" s="236"/>
      <c r="J98" s="236"/>
      <c r="K98" s="236"/>
      <c r="L98" s="236"/>
      <c r="M98" s="236"/>
      <c r="N98" s="236"/>
    </row>
    <row r="99" spans="3:14" x14ac:dyDescent="0.35">
      <c r="C99" s="236"/>
      <c r="D99" s="236"/>
      <c r="E99" s="236"/>
      <c r="F99" s="236"/>
      <c r="G99" s="236"/>
      <c r="H99" s="236"/>
      <c r="I99" s="236"/>
      <c r="J99" s="236"/>
      <c r="K99" s="236"/>
      <c r="L99" s="236"/>
      <c r="M99" s="236"/>
      <c r="N99" s="236"/>
    </row>
    <row r="100" spans="3:14" x14ac:dyDescent="0.35"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</row>
    <row r="101" spans="3:14" x14ac:dyDescent="0.35"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</row>
    <row r="102" spans="3:14" x14ac:dyDescent="0.35">
      <c r="C102" s="236"/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  <c r="N102" s="236"/>
    </row>
    <row r="103" spans="3:14" x14ac:dyDescent="0.35"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</row>
    <row r="104" spans="3:14" x14ac:dyDescent="0.35">
      <c r="C104" s="236"/>
      <c r="D104" s="236"/>
      <c r="E104" s="236"/>
      <c r="F104" s="236"/>
      <c r="G104" s="236"/>
      <c r="H104" s="236"/>
      <c r="I104" s="236"/>
      <c r="J104" s="236"/>
      <c r="K104" s="236"/>
      <c r="L104" s="236"/>
      <c r="M104" s="236"/>
      <c r="N104" s="236"/>
    </row>
    <row r="105" spans="3:14" x14ac:dyDescent="0.35">
      <c r="C105" s="236"/>
      <c r="D105" s="236"/>
      <c r="E105" s="236"/>
      <c r="F105" s="236"/>
      <c r="G105" s="236"/>
      <c r="H105" s="236"/>
      <c r="I105" s="236"/>
      <c r="J105" s="236"/>
      <c r="K105" s="236"/>
      <c r="L105" s="236"/>
      <c r="M105" s="236"/>
      <c r="N105" s="236"/>
    </row>
    <row r="106" spans="3:14" x14ac:dyDescent="0.35">
      <c r="C106" s="236"/>
      <c r="D106" s="236"/>
      <c r="E106" s="236"/>
      <c r="F106" s="236"/>
      <c r="G106" s="236"/>
      <c r="H106" s="236"/>
      <c r="I106" s="236"/>
      <c r="J106" s="236"/>
      <c r="K106" s="236"/>
      <c r="L106" s="236"/>
      <c r="M106" s="236"/>
      <c r="N106" s="236"/>
    </row>
    <row r="107" spans="3:14" x14ac:dyDescent="0.35">
      <c r="C107" s="236"/>
      <c r="D107" s="236"/>
      <c r="E107" s="236"/>
      <c r="F107" s="236"/>
      <c r="G107" s="236"/>
      <c r="H107" s="236"/>
      <c r="I107" s="236"/>
      <c r="J107" s="236"/>
      <c r="K107" s="236"/>
      <c r="L107" s="236"/>
      <c r="M107" s="236"/>
      <c r="N107" s="236"/>
    </row>
    <row r="108" spans="3:14" x14ac:dyDescent="0.35">
      <c r="C108" s="236"/>
      <c r="D108" s="236"/>
      <c r="E108" s="236"/>
      <c r="F108" s="236"/>
      <c r="G108" s="236"/>
      <c r="H108" s="236"/>
      <c r="I108" s="236"/>
      <c r="J108" s="236"/>
      <c r="K108" s="236"/>
      <c r="L108" s="236"/>
      <c r="M108" s="236"/>
      <c r="N108" s="236"/>
    </row>
    <row r="109" spans="3:14" x14ac:dyDescent="0.35">
      <c r="C109" s="236"/>
      <c r="D109" s="236"/>
      <c r="E109" s="236"/>
      <c r="F109" s="236"/>
      <c r="G109" s="236"/>
      <c r="H109" s="236"/>
      <c r="I109" s="236"/>
      <c r="J109" s="236"/>
      <c r="K109" s="236"/>
      <c r="L109" s="236"/>
      <c r="M109" s="236"/>
      <c r="N109" s="236"/>
    </row>
    <row r="110" spans="3:14" x14ac:dyDescent="0.35">
      <c r="C110" s="236"/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  <c r="N110" s="236"/>
    </row>
    <row r="111" spans="3:14" x14ac:dyDescent="0.35">
      <c r="C111" s="236"/>
      <c r="D111" s="236"/>
      <c r="E111" s="236"/>
      <c r="F111" s="236"/>
      <c r="G111" s="236"/>
      <c r="H111" s="236"/>
      <c r="I111" s="236"/>
      <c r="J111" s="236"/>
      <c r="K111" s="236"/>
      <c r="L111" s="236"/>
      <c r="M111" s="236"/>
      <c r="N111" s="236"/>
    </row>
    <row r="112" spans="3:14" x14ac:dyDescent="0.35">
      <c r="C112" s="236"/>
      <c r="D112" s="236"/>
      <c r="E112" s="236"/>
      <c r="F112" s="236"/>
      <c r="G112" s="236"/>
      <c r="H112" s="236"/>
      <c r="I112" s="236"/>
      <c r="J112" s="236"/>
      <c r="K112" s="236"/>
      <c r="L112" s="236"/>
      <c r="M112" s="236"/>
      <c r="N112" s="236"/>
    </row>
    <row r="113" spans="3:14" x14ac:dyDescent="0.35">
      <c r="C113" s="236"/>
      <c r="D113" s="236"/>
      <c r="E113" s="236"/>
      <c r="F113" s="236"/>
      <c r="G113" s="236"/>
      <c r="H113" s="236"/>
      <c r="I113" s="236"/>
      <c r="J113" s="236"/>
      <c r="K113" s="236"/>
      <c r="L113" s="236"/>
      <c r="M113" s="236"/>
      <c r="N113" s="236"/>
    </row>
    <row r="114" spans="3:14" x14ac:dyDescent="0.35">
      <c r="C114" s="236"/>
      <c r="D114" s="236"/>
      <c r="E114" s="236"/>
      <c r="F114" s="236"/>
      <c r="G114" s="236"/>
      <c r="H114" s="236"/>
      <c r="I114" s="236"/>
      <c r="J114" s="236"/>
      <c r="K114" s="236"/>
      <c r="L114" s="236"/>
      <c r="M114" s="236"/>
      <c r="N114" s="236"/>
    </row>
    <row r="115" spans="3:14" x14ac:dyDescent="0.35">
      <c r="C115" s="236"/>
      <c r="D115" s="236"/>
      <c r="E115" s="236"/>
      <c r="F115" s="236"/>
      <c r="G115" s="236"/>
      <c r="H115" s="236"/>
      <c r="I115" s="236"/>
      <c r="J115" s="236"/>
      <c r="K115" s="236"/>
      <c r="L115" s="236"/>
      <c r="M115" s="236"/>
      <c r="N115" s="236"/>
    </row>
    <row r="116" spans="3:14" x14ac:dyDescent="0.35">
      <c r="C116" s="236"/>
      <c r="D116" s="236"/>
      <c r="E116" s="236"/>
      <c r="F116" s="236"/>
      <c r="G116" s="236"/>
      <c r="H116" s="236"/>
      <c r="I116" s="236"/>
      <c r="J116" s="236"/>
      <c r="K116" s="236"/>
      <c r="L116" s="236"/>
      <c r="M116" s="236"/>
      <c r="N116" s="236"/>
    </row>
    <row r="117" spans="3:14" x14ac:dyDescent="0.35">
      <c r="C117" s="236"/>
      <c r="D117" s="236"/>
      <c r="E117" s="236"/>
      <c r="F117" s="236"/>
      <c r="G117" s="236"/>
      <c r="H117" s="236"/>
      <c r="I117" s="236"/>
      <c r="J117" s="236"/>
      <c r="K117" s="236"/>
      <c r="L117" s="236"/>
      <c r="M117" s="236"/>
      <c r="N117" s="236"/>
    </row>
    <row r="118" spans="3:14" x14ac:dyDescent="0.35">
      <c r="C118" s="236"/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  <c r="N118" s="236"/>
    </row>
    <row r="119" spans="3:14" x14ac:dyDescent="0.35">
      <c r="C119" s="236"/>
      <c r="D119" s="236"/>
      <c r="E119" s="236"/>
      <c r="F119" s="236"/>
      <c r="G119" s="236"/>
      <c r="H119" s="236"/>
      <c r="I119" s="236"/>
      <c r="J119" s="236"/>
      <c r="K119" s="236"/>
      <c r="L119" s="236"/>
      <c r="M119" s="236"/>
      <c r="N119" s="236"/>
    </row>
    <row r="120" spans="3:14" x14ac:dyDescent="0.35">
      <c r="C120" s="236"/>
      <c r="D120" s="236"/>
      <c r="E120" s="236"/>
      <c r="F120" s="236"/>
      <c r="G120" s="236"/>
      <c r="H120" s="236"/>
      <c r="I120" s="236"/>
      <c r="J120" s="236"/>
      <c r="K120" s="236"/>
      <c r="L120" s="236"/>
      <c r="M120" s="236"/>
      <c r="N120" s="236"/>
    </row>
    <row r="121" spans="3:14" x14ac:dyDescent="0.35"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  <c r="M121" s="236"/>
      <c r="N121" s="236"/>
    </row>
    <row r="122" spans="3:14" x14ac:dyDescent="0.35">
      <c r="C122" s="236"/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</row>
    <row r="123" spans="3:14" x14ac:dyDescent="0.35">
      <c r="C123" s="236"/>
      <c r="D123" s="236"/>
      <c r="E123" s="236"/>
      <c r="F123" s="236"/>
      <c r="G123" s="236"/>
      <c r="H123" s="236"/>
      <c r="I123" s="236"/>
      <c r="J123" s="236"/>
      <c r="K123" s="236"/>
      <c r="L123" s="236"/>
      <c r="M123" s="236"/>
      <c r="N123" s="236"/>
    </row>
    <row r="124" spans="3:14" x14ac:dyDescent="0.35">
      <c r="C124" s="236"/>
      <c r="D124" s="236"/>
      <c r="E124" s="236"/>
      <c r="F124" s="236"/>
      <c r="G124" s="236"/>
      <c r="H124" s="236"/>
      <c r="I124" s="236"/>
      <c r="J124" s="236"/>
      <c r="K124" s="236"/>
      <c r="L124" s="236"/>
      <c r="M124" s="236"/>
      <c r="N124" s="236"/>
    </row>
    <row r="125" spans="3:14" x14ac:dyDescent="0.35">
      <c r="C125" s="236"/>
      <c r="D125" s="236"/>
      <c r="E125" s="236"/>
      <c r="F125" s="236"/>
      <c r="G125" s="236"/>
      <c r="H125" s="236"/>
      <c r="I125" s="236"/>
      <c r="J125" s="236"/>
      <c r="K125" s="236"/>
      <c r="L125" s="236"/>
      <c r="M125" s="236"/>
      <c r="N125" s="236"/>
    </row>
    <row r="126" spans="3:14" x14ac:dyDescent="0.35">
      <c r="C126" s="236"/>
      <c r="D126" s="236"/>
      <c r="E126" s="236"/>
      <c r="F126" s="236"/>
      <c r="G126" s="236"/>
      <c r="H126" s="236"/>
      <c r="I126" s="236"/>
      <c r="J126" s="236"/>
      <c r="K126" s="236"/>
      <c r="L126" s="236"/>
      <c r="M126" s="236"/>
      <c r="N126" s="236"/>
    </row>
    <row r="127" spans="3:14" x14ac:dyDescent="0.35">
      <c r="C127" s="236"/>
      <c r="D127" s="236"/>
      <c r="E127" s="236"/>
      <c r="F127" s="236"/>
      <c r="G127" s="236"/>
      <c r="H127" s="236"/>
      <c r="I127" s="236"/>
      <c r="J127" s="236"/>
      <c r="K127" s="236"/>
      <c r="L127" s="236"/>
      <c r="M127" s="236"/>
      <c r="N127" s="236"/>
    </row>
    <row r="128" spans="3:14" x14ac:dyDescent="0.35">
      <c r="C128" s="236"/>
      <c r="D128" s="236"/>
      <c r="E128" s="236"/>
      <c r="F128" s="236"/>
      <c r="G128" s="236"/>
      <c r="H128" s="236"/>
      <c r="I128" s="236"/>
      <c r="J128" s="236"/>
      <c r="K128" s="236"/>
      <c r="L128" s="236"/>
      <c r="M128" s="236"/>
      <c r="N128" s="236"/>
    </row>
    <row r="129" spans="3:14" x14ac:dyDescent="0.35">
      <c r="C129" s="236"/>
      <c r="D129" s="236"/>
      <c r="E129" s="236"/>
      <c r="F129" s="236"/>
      <c r="G129" s="236"/>
      <c r="H129" s="236"/>
      <c r="I129" s="236"/>
      <c r="J129" s="236"/>
      <c r="K129" s="236"/>
      <c r="L129" s="236"/>
      <c r="M129" s="236"/>
      <c r="N129" s="236"/>
    </row>
    <row r="130" spans="3:14" x14ac:dyDescent="0.35">
      <c r="C130" s="236"/>
      <c r="D130" s="236"/>
      <c r="E130" s="236"/>
      <c r="F130" s="236"/>
      <c r="G130" s="236"/>
      <c r="H130" s="236"/>
      <c r="I130" s="236"/>
      <c r="J130" s="236"/>
      <c r="K130" s="236"/>
      <c r="L130" s="236"/>
      <c r="M130" s="236"/>
      <c r="N130" s="236"/>
    </row>
    <row r="131" spans="3:14" x14ac:dyDescent="0.35">
      <c r="C131" s="236"/>
      <c r="D131" s="236"/>
      <c r="E131" s="236"/>
      <c r="F131" s="236"/>
      <c r="G131" s="236"/>
      <c r="H131" s="236"/>
      <c r="I131" s="236"/>
      <c r="J131" s="236"/>
      <c r="K131" s="236"/>
      <c r="L131" s="236"/>
      <c r="M131" s="236"/>
      <c r="N131" s="236"/>
    </row>
    <row r="132" spans="3:14" x14ac:dyDescent="0.35">
      <c r="C132" s="236"/>
      <c r="D132" s="236"/>
      <c r="E132" s="236"/>
      <c r="F132" s="236"/>
      <c r="G132" s="236"/>
      <c r="H132" s="236"/>
      <c r="I132" s="236"/>
      <c r="J132" s="236"/>
      <c r="K132" s="236"/>
      <c r="L132" s="236"/>
      <c r="M132" s="236"/>
      <c r="N132" s="236"/>
    </row>
    <row r="133" spans="3:14" x14ac:dyDescent="0.35">
      <c r="C133" s="236"/>
      <c r="D133" s="236"/>
      <c r="E133" s="236"/>
      <c r="F133" s="236"/>
      <c r="G133" s="236"/>
      <c r="H133" s="236"/>
      <c r="I133" s="236"/>
      <c r="J133" s="236"/>
      <c r="K133" s="236"/>
      <c r="L133" s="236"/>
      <c r="M133" s="236"/>
      <c r="N133" s="236"/>
    </row>
    <row r="134" spans="3:14" x14ac:dyDescent="0.35">
      <c r="C134" s="236"/>
      <c r="D134" s="236"/>
      <c r="E134" s="236"/>
      <c r="F134" s="236"/>
      <c r="G134" s="236"/>
      <c r="H134" s="236"/>
      <c r="I134" s="236"/>
      <c r="J134" s="236"/>
      <c r="K134" s="236"/>
      <c r="L134" s="236"/>
      <c r="M134" s="236"/>
      <c r="N134" s="236"/>
    </row>
    <row r="135" spans="3:14" x14ac:dyDescent="0.35">
      <c r="C135" s="236"/>
      <c r="D135" s="236"/>
      <c r="E135" s="236"/>
      <c r="F135" s="236"/>
      <c r="G135" s="236"/>
      <c r="H135" s="236"/>
      <c r="I135" s="236"/>
      <c r="J135" s="236"/>
      <c r="K135" s="236"/>
      <c r="L135" s="236"/>
      <c r="M135" s="236"/>
      <c r="N135" s="236"/>
    </row>
    <row r="136" spans="3:14" x14ac:dyDescent="0.35">
      <c r="C136" s="236"/>
      <c r="D136" s="236"/>
      <c r="E136" s="236"/>
      <c r="F136" s="236"/>
      <c r="G136" s="236"/>
      <c r="H136" s="236"/>
      <c r="I136" s="236"/>
      <c r="J136" s="236"/>
      <c r="K136" s="236"/>
      <c r="L136" s="236"/>
      <c r="M136" s="236"/>
      <c r="N136" s="236"/>
    </row>
    <row r="137" spans="3:14" x14ac:dyDescent="0.35">
      <c r="C137" s="236"/>
      <c r="D137" s="236"/>
      <c r="E137" s="236"/>
      <c r="F137" s="236"/>
      <c r="G137" s="236"/>
      <c r="H137" s="236"/>
      <c r="I137" s="236"/>
      <c r="J137" s="236"/>
      <c r="K137" s="236"/>
      <c r="L137" s="236"/>
      <c r="M137" s="236"/>
      <c r="N137" s="236"/>
    </row>
    <row r="138" spans="3:14" x14ac:dyDescent="0.35">
      <c r="C138" s="236"/>
      <c r="D138" s="236"/>
      <c r="E138" s="236"/>
      <c r="F138" s="236"/>
      <c r="G138" s="236"/>
      <c r="H138" s="236"/>
      <c r="I138" s="236"/>
      <c r="J138" s="236"/>
      <c r="K138" s="236"/>
      <c r="L138" s="236"/>
      <c r="M138" s="236"/>
      <c r="N138" s="236"/>
    </row>
    <row r="139" spans="3:14" x14ac:dyDescent="0.35">
      <c r="C139" s="236"/>
      <c r="D139" s="236"/>
      <c r="E139" s="236"/>
      <c r="F139" s="236"/>
      <c r="G139" s="236"/>
      <c r="H139" s="236"/>
      <c r="I139" s="236"/>
      <c r="J139" s="236"/>
      <c r="K139" s="236"/>
      <c r="L139" s="236"/>
      <c r="M139" s="236"/>
      <c r="N139" s="236"/>
    </row>
    <row r="140" spans="3:14" x14ac:dyDescent="0.35">
      <c r="C140" s="236"/>
      <c r="D140" s="236"/>
      <c r="E140" s="236"/>
      <c r="F140" s="236"/>
      <c r="G140" s="236"/>
      <c r="H140" s="236"/>
      <c r="I140" s="236"/>
      <c r="J140" s="236"/>
      <c r="K140" s="236"/>
      <c r="L140" s="236"/>
      <c r="M140" s="236"/>
      <c r="N140" s="236"/>
    </row>
    <row r="141" spans="3:14" x14ac:dyDescent="0.35">
      <c r="C141" s="236"/>
      <c r="D141" s="236"/>
      <c r="E141" s="236"/>
      <c r="F141" s="236"/>
      <c r="G141" s="236"/>
      <c r="H141" s="236"/>
      <c r="I141" s="236"/>
      <c r="J141" s="236"/>
      <c r="K141" s="236"/>
      <c r="L141" s="236"/>
      <c r="M141" s="236"/>
      <c r="N141" s="236"/>
    </row>
    <row r="142" spans="3:14" x14ac:dyDescent="0.35"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</row>
    <row r="143" spans="3:14" x14ac:dyDescent="0.35">
      <c r="C143" s="236"/>
      <c r="D143" s="236"/>
      <c r="E143" s="236"/>
      <c r="F143" s="236"/>
      <c r="G143" s="236"/>
      <c r="H143" s="236"/>
      <c r="I143" s="236"/>
      <c r="J143" s="236"/>
      <c r="K143" s="236"/>
      <c r="L143" s="236"/>
      <c r="M143" s="236"/>
      <c r="N143" s="236"/>
    </row>
    <row r="144" spans="3:14" x14ac:dyDescent="0.35">
      <c r="C144" s="236"/>
      <c r="D144" s="236"/>
      <c r="E144" s="236"/>
      <c r="F144" s="236"/>
      <c r="G144" s="236"/>
      <c r="H144" s="236"/>
      <c r="I144" s="236"/>
      <c r="J144" s="236"/>
      <c r="K144" s="236"/>
      <c r="L144" s="236"/>
      <c r="M144" s="236"/>
      <c r="N144" s="236"/>
    </row>
    <row r="145" spans="3:14" x14ac:dyDescent="0.35">
      <c r="C145" s="236"/>
      <c r="D145" s="236"/>
      <c r="E145" s="236"/>
      <c r="F145" s="236"/>
      <c r="G145" s="236"/>
      <c r="H145" s="236"/>
      <c r="I145" s="236"/>
      <c r="J145" s="236"/>
      <c r="K145" s="236"/>
      <c r="L145" s="236"/>
      <c r="M145" s="236"/>
      <c r="N145" s="236"/>
    </row>
    <row r="146" spans="3:14" x14ac:dyDescent="0.35">
      <c r="C146" s="236"/>
      <c r="D146" s="236"/>
      <c r="E146" s="236"/>
      <c r="F146" s="236"/>
      <c r="G146" s="236"/>
      <c r="H146" s="236"/>
      <c r="I146" s="236"/>
      <c r="J146" s="236"/>
      <c r="K146" s="236"/>
      <c r="L146" s="236"/>
      <c r="M146" s="236"/>
      <c r="N146" s="236"/>
    </row>
    <row r="147" spans="3:14" x14ac:dyDescent="0.35">
      <c r="C147" s="236"/>
      <c r="D147" s="236"/>
      <c r="E147" s="236"/>
      <c r="F147" s="236"/>
      <c r="G147" s="236"/>
      <c r="H147" s="236"/>
      <c r="I147" s="236"/>
      <c r="J147" s="236"/>
      <c r="K147" s="236"/>
      <c r="L147" s="236"/>
      <c r="M147" s="236"/>
      <c r="N147" s="236"/>
    </row>
    <row r="148" spans="3:14" x14ac:dyDescent="0.35">
      <c r="C148" s="236"/>
      <c r="D148" s="236"/>
      <c r="E148" s="236"/>
      <c r="F148" s="236"/>
      <c r="G148" s="236"/>
      <c r="H148" s="236"/>
      <c r="I148" s="236"/>
      <c r="J148" s="236"/>
      <c r="K148" s="236"/>
      <c r="L148" s="236"/>
      <c r="M148" s="236"/>
      <c r="N148" s="236"/>
    </row>
    <row r="149" spans="3:14" x14ac:dyDescent="0.35">
      <c r="C149" s="236"/>
      <c r="D149" s="236"/>
      <c r="E149" s="236"/>
      <c r="F149" s="236"/>
      <c r="G149" s="236"/>
      <c r="H149" s="236"/>
      <c r="I149" s="236"/>
      <c r="J149" s="236"/>
      <c r="K149" s="236"/>
      <c r="L149" s="236"/>
      <c r="M149" s="236"/>
      <c r="N149" s="236"/>
    </row>
    <row r="150" spans="3:14" x14ac:dyDescent="0.35">
      <c r="C150" s="236"/>
      <c r="D150" s="236"/>
      <c r="E150" s="236"/>
      <c r="F150" s="236"/>
      <c r="G150" s="236"/>
      <c r="H150" s="236"/>
      <c r="I150" s="236"/>
      <c r="J150" s="236"/>
      <c r="K150" s="236"/>
      <c r="L150" s="236"/>
      <c r="M150" s="236"/>
      <c r="N150" s="236"/>
    </row>
    <row r="151" spans="3:14" x14ac:dyDescent="0.35">
      <c r="C151" s="236"/>
      <c r="D151" s="236"/>
      <c r="E151" s="236"/>
      <c r="F151" s="236"/>
      <c r="G151" s="236"/>
      <c r="H151" s="236"/>
      <c r="I151" s="236"/>
      <c r="J151" s="236"/>
      <c r="K151" s="236"/>
      <c r="L151" s="236"/>
      <c r="M151" s="236"/>
      <c r="N151" s="236"/>
    </row>
    <row r="152" spans="3:14" x14ac:dyDescent="0.35">
      <c r="C152" s="236"/>
      <c r="D152" s="236"/>
      <c r="E152" s="236"/>
      <c r="F152" s="236"/>
      <c r="G152" s="236"/>
      <c r="H152" s="236"/>
      <c r="I152" s="236"/>
      <c r="J152" s="236"/>
      <c r="K152" s="236"/>
      <c r="L152" s="236"/>
      <c r="M152" s="236"/>
      <c r="N152" s="236"/>
    </row>
    <row r="153" spans="3:14" x14ac:dyDescent="0.35">
      <c r="C153" s="236"/>
      <c r="D153" s="236"/>
      <c r="E153" s="236"/>
      <c r="F153" s="236"/>
      <c r="G153" s="236"/>
      <c r="H153" s="236"/>
      <c r="I153" s="236"/>
      <c r="J153" s="236"/>
      <c r="K153" s="236"/>
      <c r="L153" s="236"/>
      <c r="M153" s="236"/>
      <c r="N153" s="236"/>
    </row>
    <row r="154" spans="3:14" x14ac:dyDescent="0.35">
      <c r="C154" s="236"/>
      <c r="D154" s="236"/>
      <c r="E154" s="236"/>
      <c r="F154" s="236"/>
      <c r="G154" s="236"/>
      <c r="H154" s="236"/>
      <c r="I154" s="236"/>
      <c r="J154" s="236"/>
      <c r="K154" s="236"/>
      <c r="L154" s="236"/>
      <c r="M154" s="236"/>
      <c r="N154" s="236"/>
    </row>
    <row r="155" spans="3:14" x14ac:dyDescent="0.35"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</row>
    <row r="156" spans="3:14" x14ac:dyDescent="0.35">
      <c r="C156" s="236"/>
      <c r="D156" s="236"/>
      <c r="E156" s="236"/>
      <c r="F156" s="236"/>
      <c r="G156" s="236"/>
      <c r="H156" s="236"/>
      <c r="I156" s="236"/>
      <c r="J156" s="236"/>
      <c r="K156" s="236"/>
      <c r="L156" s="236"/>
      <c r="M156" s="236"/>
      <c r="N156" s="236"/>
    </row>
    <row r="157" spans="3:14" x14ac:dyDescent="0.35">
      <c r="C157" s="236"/>
      <c r="D157" s="236"/>
      <c r="E157" s="236"/>
      <c r="F157" s="236"/>
      <c r="G157" s="236"/>
      <c r="H157" s="236"/>
      <c r="I157" s="236"/>
      <c r="J157" s="236"/>
      <c r="K157" s="236"/>
      <c r="L157" s="236"/>
      <c r="M157" s="236"/>
      <c r="N157" s="236"/>
    </row>
    <row r="158" spans="3:14" x14ac:dyDescent="0.35">
      <c r="C158" s="236"/>
      <c r="D158" s="236"/>
      <c r="E158" s="236"/>
      <c r="F158" s="236"/>
      <c r="G158" s="236"/>
      <c r="H158" s="236"/>
      <c r="I158" s="236"/>
      <c r="J158" s="236"/>
      <c r="K158" s="236"/>
      <c r="L158" s="236"/>
      <c r="M158" s="236"/>
      <c r="N158" s="236"/>
    </row>
    <row r="159" spans="3:14" x14ac:dyDescent="0.35">
      <c r="C159" s="236"/>
      <c r="D159" s="236"/>
      <c r="E159" s="236"/>
      <c r="F159" s="236"/>
      <c r="G159" s="236"/>
      <c r="H159" s="236"/>
      <c r="I159" s="236"/>
      <c r="J159" s="236"/>
      <c r="K159" s="236"/>
      <c r="L159" s="236"/>
      <c r="M159" s="236"/>
      <c r="N159" s="236"/>
    </row>
    <row r="160" spans="3:14" x14ac:dyDescent="0.35">
      <c r="C160" s="236"/>
      <c r="D160" s="236"/>
      <c r="E160" s="236"/>
      <c r="F160" s="236"/>
      <c r="G160" s="236"/>
      <c r="H160" s="236"/>
      <c r="I160" s="236"/>
      <c r="J160" s="236"/>
      <c r="K160" s="236"/>
      <c r="L160" s="236"/>
      <c r="M160" s="236"/>
      <c r="N160" s="236"/>
    </row>
    <row r="161" spans="3:14" x14ac:dyDescent="0.35">
      <c r="C161" s="236"/>
      <c r="D161" s="236"/>
      <c r="E161" s="236"/>
      <c r="F161" s="236"/>
      <c r="G161" s="236"/>
      <c r="H161" s="236"/>
      <c r="I161" s="236"/>
      <c r="J161" s="236"/>
      <c r="K161" s="236"/>
      <c r="L161" s="236"/>
      <c r="M161" s="236"/>
      <c r="N161" s="236"/>
    </row>
    <row r="162" spans="3:14" x14ac:dyDescent="0.35">
      <c r="C162" s="236"/>
      <c r="D162" s="236"/>
      <c r="E162" s="236"/>
      <c r="F162" s="236"/>
      <c r="G162" s="236"/>
      <c r="H162" s="236"/>
      <c r="I162" s="236"/>
      <c r="J162" s="236"/>
      <c r="K162" s="236"/>
      <c r="L162" s="236"/>
      <c r="M162" s="236"/>
      <c r="N162" s="236"/>
    </row>
    <row r="163" spans="3:14" x14ac:dyDescent="0.35">
      <c r="C163" s="236"/>
      <c r="D163" s="236"/>
      <c r="E163" s="236"/>
      <c r="F163" s="236"/>
      <c r="G163" s="236"/>
      <c r="H163" s="236"/>
      <c r="I163" s="236"/>
      <c r="J163" s="236"/>
      <c r="K163" s="236"/>
      <c r="L163" s="236"/>
      <c r="M163" s="236"/>
      <c r="N163" s="236"/>
    </row>
    <row r="164" spans="3:14" x14ac:dyDescent="0.35">
      <c r="C164" s="236"/>
      <c r="D164" s="236"/>
      <c r="E164" s="236"/>
      <c r="F164" s="236"/>
      <c r="G164" s="236"/>
      <c r="H164" s="236"/>
      <c r="I164" s="236"/>
      <c r="J164" s="236"/>
      <c r="K164" s="236"/>
      <c r="L164" s="236"/>
      <c r="M164" s="236"/>
      <c r="N164" s="236"/>
    </row>
    <row r="165" spans="3:14" x14ac:dyDescent="0.35">
      <c r="C165" s="236"/>
      <c r="D165" s="236"/>
      <c r="E165" s="236"/>
      <c r="F165" s="236"/>
      <c r="G165" s="236"/>
      <c r="H165" s="236"/>
      <c r="I165" s="236"/>
      <c r="J165" s="236"/>
      <c r="K165" s="236"/>
      <c r="L165" s="236"/>
      <c r="M165" s="236"/>
      <c r="N165" s="236"/>
    </row>
    <row r="166" spans="3:14" x14ac:dyDescent="0.35">
      <c r="C166" s="236"/>
      <c r="D166" s="236"/>
      <c r="E166" s="236"/>
      <c r="F166" s="236"/>
      <c r="G166" s="236"/>
      <c r="H166" s="236"/>
      <c r="I166" s="236"/>
      <c r="J166" s="236"/>
      <c r="K166" s="236"/>
      <c r="L166" s="236"/>
      <c r="M166" s="236"/>
      <c r="N166" s="236"/>
    </row>
    <row r="167" spans="3:14" x14ac:dyDescent="0.35">
      <c r="C167" s="236"/>
      <c r="D167" s="236"/>
      <c r="E167" s="236"/>
      <c r="F167" s="236"/>
      <c r="G167" s="236"/>
      <c r="H167" s="236"/>
      <c r="I167" s="236"/>
      <c r="J167" s="236"/>
      <c r="K167" s="236"/>
      <c r="L167" s="236"/>
      <c r="M167" s="236"/>
      <c r="N167" s="236"/>
    </row>
    <row r="168" spans="3:14" x14ac:dyDescent="0.35">
      <c r="C168" s="236"/>
      <c r="D168" s="236"/>
      <c r="E168" s="236"/>
      <c r="F168" s="236"/>
      <c r="G168" s="236"/>
      <c r="H168" s="236"/>
      <c r="I168" s="236"/>
      <c r="J168" s="236"/>
      <c r="K168" s="236"/>
      <c r="L168" s="236"/>
      <c r="M168" s="236"/>
      <c r="N168" s="236"/>
    </row>
    <row r="169" spans="3:14" x14ac:dyDescent="0.35">
      <c r="C169" s="236"/>
      <c r="D169" s="236"/>
      <c r="E169" s="236"/>
      <c r="F169" s="236"/>
      <c r="G169" s="236"/>
      <c r="H169" s="236"/>
      <c r="I169" s="236"/>
      <c r="J169" s="236"/>
      <c r="K169" s="236"/>
      <c r="L169" s="236"/>
      <c r="M169" s="236"/>
      <c r="N169" s="236"/>
    </row>
    <row r="170" spans="3:14" x14ac:dyDescent="0.35">
      <c r="C170" s="236"/>
      <c r="D170" s="236"/>
      <c r="E170" s="236"/>
      <c r="F170" s="236"/>
      <c r="G170" s="236"/>
      <c r="H170" s="236"/>
      <c r="I170" s="236"/>
      <c r="J170" s="236"/>
      <c r="K170" s="236"/>
      <c r="L170" s="236"/>
      <c r="M170" s="236"/>
      <c r="N170" s="236"/>
    </row>
    <row r="171" spans="3:14" x14ac:dyDescent="0.35">
      <c r="C171" s="236"/>
      <c r="D171" s="236"/>
      <c r="E171" s="236"/>
      <c r="F171" s="236"/>
      <c r="G171" s="236"/>
      <c r="H171" s="236"/>
      <c r="I171" s="236"/>
      <c r="J171" s="236"/>
      <c r="K171" s="236"/>
      <c r="L171" s="236"/>
      <c r="M171" s="236"/>
      <c r="N171" s="236"/>
    </row>
    <row r="172" spans="3:14" x14ac:dyDescent="0.35">
      <c r="C172" s="236"/>
      <c r="D172" s="236"/>
      <c r="E172" s="236"/>
      <c r="F172" s="236"/>
      <c r="G172" s="236"/>
      <c r="H172" s="236"/>
      <c r="I172" s="236"/>
      <c r="J172" s="236"/>
      <c r="K172" s="236"/>
      <c r="L172" s="236"/>
      <c r="M172" s="236"/>
      <c r="N172" s="236"/>
    </row>
    <row r="173" spans="3:14" x14ac:dyDescent="0.35">
      <c r="C173" s="236"/>
      <c r="D173" s="236"/>
      <c r="E173" s="236"/>
      <c r="F173" s="236"/>
      <c r="G173" s="236"/>
      <c r="H173" s="236"/>
      <c r="I173" s="236"/>
      <c r="J173" s="236"/>
      <c r="K173" s="236"/>
      <c r="L173" s="236"/>
      <c r="M173" s="236"/>
      <c r="N173" s="236"/>
    </row>
    <row r="174" spans="3:14" x14ac:dyDescent="0.35">
      <c r="C174" s="236"/>
      <c r="D174" s="236"/>
      <c r="E174" s="236"/>
      <c r="F174" s="236"/>
      <c r="G174" s="236"/>
      <c r="H174" s="236"/>
      <c r="I174" s="236"/>
      <c r="J174" s="236"/>
      <c r="K174" s="236"/>
      <c r="L174" s="236"/>
      <c r="M174" s="236"/>
      <c r="N174" s="236"/>
    </row>
    <row r="175" spans="3:14" x14ac:dyDescent="0.35">
      <c r="C175" s="236"/>
      <c r="D175" s="236"/>
      <c r="E175" s="236"/>
      <c r="F175" s="236"/>
      <c r="G175" s="236"/>
      <c r="H175" s="236"/>
      <c r="I175" s="236"/>
      <c r="J175" s="236"/>
      <c r="K175" s="236"/>
      <c r="L175" s="236"/>
      <c r="M175" s="236"/>
      <c r="N175" s="236"/>
    </row>
    <row r="176" spans="3:14" x14ac:dyDescent="0.35">
      <c r="C176" s="236"/>
      <c r="D176" s="236"/>
      <c r="E176" s="236"/>
      <c r="F176" s="236"/>
      <c r="G176" s="236"/>
      <c r="H176" s="236"/>
      <c r="I176" s="236"/>
      <c r="J176" s="236"/>
      <c r="K176" s="236"/>
      <c r="L176" s="236"/>
      <c r="M176" s="236"/>
      <c r="N176" s="236"/>
    </row>
    <row r="177" spans="3:14" x14ac:dyDescent="0.35">
      <c r="C177" s="236"/>
      <c r="D177" s="236"/>
      <c r="E177" s="236"/>
      <c r="F177" s="236"/>
      <c r="G177" s="236"/>
      <c r="H177" s="236"/>
      <c r="I177" s="236"/>
      <c r="J177" s="236"/>
      <c r="K177" s="236"/>
      <c r="L177" s="236"/>
      <c r="M177" s="236"/>
      <c r="N177" s="236"/>
    </row>
    <row r="178" spans="3:14" x14ac:dyDescent="0.35">
      <c r="C178" s="236"/>
      <c r="D178" s="236"/>
      <c r="E178" s="236"/>
      <c r="F178" s="236"/>
      <c r="G178" s="236"/>
      <c r="H178" s="236"/>
      <c r="I178" s="236"/>
      <c r="J178" s="236"/>
      <c r="K178" s="236"/>
      <c r="L178" s="236"/>
      <c r="M178" s="236"/>
      <c r="N178" s="236"/>
    </row>
    <row r="179" spans="3:14" x14ac:dyDescent="0.35">
      <c r="C179" s="236"/>
      <c r="D179" s="236"/>
      <c r="E179" s="236"/>
      <c r="F179" s="236"/>
      <c r="G179" s="236"/>
      <c r="H179" s="236"/>
      <c r="I179" s="236"/>
      <c r="J179" s="236"/>
      <c r="K179" s="236"/>
      <c r="L179" s="236"/>
      <c r="M179" s="236"/>
      <c r="N179" s="236"/>
    </row>
    <row r="180" spans="3:14" x14ac:dyDescent="0.35">
      <c r="C180" s="236"/>
      <c r="D180" s="236"/>
      <c r="E180" s="236"/>
      <c r="F180" s="236"/>
      <c r="G180" s="236"/>
      <c r="H180" s="236"/>
      <c r="I180" s="236"/>
      <c r="J180" s="236"/>
      <c r="K180" s="236"/>
      <c r="L180" s="236"/>
      <c r="M180" s="236"/>
      <c r="N180" s="236"/>
    </row>
    <row r="181" spans="3:14" x14ac:dyDescent="0.35">
      <c r="C181" s="236"/>
      <c r="D181" s="236"/>
      <c r="E181" s="236"/>
      <c r="F181" s="236"/>
      <c r="G181" s="236"/>
      <c r="H181" s="236"/>
      <c r="I181" s="236"/>
      <c r="J181" s="236"/>
      <c r="K181" s="236"/>
      <c r="L181" s="236"/>
      <c r="M181" s="236"/>
      <c r="N181" s="236"/>
    </row>
    <row r="182" spans="3:14" x14ac:dyDescent="0.35">
      <c r="C182" s="236"/>
      <c r="D182" s="236"/>
      <c r="E182" s="236"/>
      <c r="F182" s="236"/>
      <c r="G182" s="236"/>
      <c r="H182" s="236"/>
      <c r="I182" s="236"/>
      <c r="J182" s="236"/>
      <c r="K182" s="236"/>
      <c r="L182" s="236"/>
      <c r="M182" s="236"/>
      <c r="N182" s="236"/>
    </row>
    <row r="183" spans="3:14" x14ac:dyDescent="0.35">
      <c r="C183" s="236"/>
      <c r="D183" s="236"/>
      <c r="E183" s="236"/>
      <c r="F183" s="236"/>
      <c r="G183" s="236"/>
      <c r="H183" s="236"/>
      <c r="I183" s="236"/>
      <c r="J183" s="236"/>
      <c r="K183" s="236"/>
      <c r="L183" s="236"/>
      <c r="M183" s="236"/>
      <c r="N183" s="236"/>
    </row>
    <row r="184" spans="3:14" x14ac:dyDescent="0.35">
      <c r="C184" s="236"/>
      <c r="D184" s="236"/>
      <c r="E184" s="236"/>
      <c r="F184" s="236"/>
      <c r="G184" s="236"/>
      <c r="H184" s="236"/>
      <c r="I184" s="236"/>
      <c r="J184" s="236"/>
      <c r="K184" s="236"/>
      <c r="L184" s="236"/>
      <c r="M184" s="236"/>
      <c r="N184" s="236"/>
    </row>
    <row r="185" spans="3:14" x14ac:dyDescent="0.35">
      <c r="C185" s="236"/>
      <c r="D185" s="236"/>
      <c r="E185" s="236"/>
      <c r="F185" s="236"/>
      <c r="G185" s="236"/>
      <c r="H185" s="236"/>
      <c r="I185" s="236"/>
      <c r="J185" s="236"/>
      <c r="K185" s="236"/>
      <c r="L185" s="236"/>
      <c r="M185" s="236"/>
      <c r="N185" s="236"/>
    </row>
    <row r="186" spans="3:14" x14ac:dyDescent="0.35">
      <c r="C186" s="236"/>
      <c r="D186" s="236"/>
      <c r="E186" s="236"/>
      <c r="F186" s="236"/>
      <c r="G186" s="236"/>
      <c r="H186" s="236"/>
      <c r="I186" s="236"/>
      <c r="J186" s="236"/>
      <c r="K186" s="236"/>
      <c r="L186" s="236"/>
      <c r="M186" s="236"/>
      <c r="N186" s="236"/>
    </row>
    <row r="187" spans="3:14" x14ac:dyDescent="0.35">
      <c r="C187" s="236"/>
      <c r="D187" s="236"/>
      <c r="E187" s="236"/>
      <c r="F187" s="236"/>
      <c r="G187" s="236"/>
      <c r="H187" s="236"/>
      <c r="I187" s="236"/>
      <c r="J187" s="236"/>
      <c r="K187" s="236"/>
      <c r="L187" s="236"/>
      <c r="M187" s="236"/>
      <c r="N187" s="236"/>
    </row>
    <row r="188" spans="3:14" x14ac:dyDescent="0.35">
      <c r="C188" s="236"/>
      <c r="D188" s="236"/>
      <c r="E188" s="236"/>
      <c r="F188" s="236"/>
      <c r="G188" s="236"/>
      <c r="H188" s="236"/>
      <c r="I188" s="236"/>
      <c r="J188" s="236"/>
      <c r="K188" s="236"/>
      <c r="L188" s="236"/>
      <c r="M188" s="236"/>
      <c r="N188" s="236"/>
    </row>
    <row r="189" spans="3:14" x14ac:dyDescent="0.35">
      <c r="C189" s="236"/>
      <c r="D189" s="236"/>
      <c r="E189" s="236"/>
      <c r="F189" s="236"/>
      <c r="G189" s="236"/>
      <c r="H189" s="236"/>
      <c r="I189" s="236"/>
      <c r="J189" s="236"/>
      <c r="K189" s="236"/>
      <c r="L189" s="236"/>
      <c r="M189" s="236"/>
      <c r="N189" s="236"/>
    </row>
    <row r="190" spans="3:14" x14ac:dyDescent="0.35">
      <c r="C190" s="236"/>
      <c r="D190" s="236"/>
      <c r="E190" s="236"/>
      <c r="F190" s="236"/>
      <c r="G190" s="236"/>
      <c r="H190" s="236"/>
      <c r="I190" s="236"/>
      <c r="J190" s="236"/>
      <c r="K190" s="236"/>
      <c r="L190" s="236"/>
      <c r="M190" s="236"/>
      <c r="N190" s="236"/>
    </row>
    <row r="191" spans="3:14" x14ac:dyDescent="0.35">
      <c r="C191" s="236"/>
      <c r="D191" s="236"/>
      <c r="E191" s="236"/>
      <c r="F191" s="236"/>
      <c r="G191" s="236"/>
      <c r="H191" s="236"/>
      <c r="I191" s="236"/>
      <c r="J191" s="236"/>
      <c r="K191" s="236"/>
      <c r="L191" s="236"/>
      <c r="M191" s="236"/>
      <c r="N191" s="236"/>
    </row>
    <row r="192" spans="3:14" x14ac:dyDescent="0.35">
      <c r="C192" s="236"/>
      <c r="D192" s="236"/>
      <c r="E192" s="236"/>
      <c r="F192" s="236"/>
      <c r="G192" s="236"/>
      <c r="H192" s="236"/>
      <c r="I192" s="236"/>
      <c r="J192" s="236"/>
      <c r="K192" s="236"/>
      <c r="L192" s="236"/>
      <c r="M192" s="236"/>
      <c r="N192" s="236"/>
    </row>
    <row r="193" spans="3:14" x14ac:dyDescent="0.35">
      <c r="C193" s="236"/>
      <c r="D193" s="236"/>
      <c r="E193" s="236"/>
      <c r="F193" s="236"/>
      <c r="G193" s="236"/>
      <c r="H193" s="236"/>
      <c r="I193" s="236"/>
      <c r="J193" s="236"/>
      <c r="K193" s="236"/>
      <c r="L193" s="236"/>
      <c r="M193" s="236"/>
      <c r="N193" s="236"/>
    </row>
    <row r="194" spans="3:14" x14ac:dyDescent="0.35">
      <c r="C194" s="236"/>
      <c r="D194" s="236"/>
      <c r="E194" s="236"/>
      <c r="F194" s="236"/>
      <c r="G194" s="236"/>
      <c r="H194" s="236"/>
      <c r="I194" s="236"/>
      <c r="J194" s="236"/>
      <c r="K194" s="236"/>
      <c r="L194" s="236"/>
      <c r="M194" s="236"/>
      <c r="N194" s="236"/>
    </row>
    <row r="195" spans="3:14" x14ac:dyDescent="0.35">
      <c r="C195" s="236"/>
      <c r="D195" s="236"/>
      <c r="E195" s="236"/>
      <c r="F195" s="236"/>
      <c r="G195" s="236"/>
      <c r="H195" s="236"/>
      <c r="I195" s="236"/>
      <c r="J195" s="236"/>
      <c r="K195" s="236"/>
      <c r="L195" s="236"/>
      <c r="M195" s="236"/>
      <c r="N195" s="236"/>
    </row>
    <row r="196" spans="3:14" x14ac:dyDescent="0.35">
      <c r="C196" s="236"/>
      <c r="D196" s="236"/>
      <c r="E196" s="236"/>
      <c r="F196" s="236"/>
      <c r="G196" s="236"/>
      <c r="H196" s="236"/>
      <c r="I196" s="236"/>
      <c r="J196" s="236"/>
      <c r="K196" s="236"/>
      <c r="L196" s="236"/>
      <c r="M196" s="236"/>
      <c r="N196" s="236"/>
    </row>
    <row r="197" spans="3:14" x14ac:dyDescent="0.35">
      <c r="C197" s="236"/>
      <c r="D197" s="236"/>
      <c r="E197" s="236"/>
      <c r="F197" s="236"/>
      <c r="G197" s="236"/>
      <c r="H197" s="236"/>
      <c r="I197" s="236"/>
      <c r="J197" s="236"/>
      <c r="K197" s="236"/>
      <c r="L197" s="236"/>
      <c r="M197" s="236"/>
      <c r="N197" s="236"/>
    </row>
    <row r="198" spans="3:14" x14ac:dyDescent="0.35">
      <c r="C198" s="236"/>
      <c r="D198" s="236"/>
      <c r="E198" s="236"/>
      <c r="F198" s="236"/>
      <c r="G198" s="236"/>
      <c r="H198" s="236"/>
      <c r="I198" s="236"/>
      <c r="J198" s="236"/>
      <c r="K198" s="236"/>
      <c r="L198" s="236"/>
      <c r="M198" s="236"/>
      <c r="N198" s="236"/>
    </row>
    <row r="199" spans="3:14" x14ac:dyDescent="0.35">
      <c r="C199" s="236"/>
      <c r="D199" s="236"/>
      <c r="E199" s="236"/>
      <c r="F199" s="236"/>
      <c r="G199" s="236"/>
      <c r="H199" s="236"/>
      <c r="I199" s="236"/>
      <c r="J199" s="236"/>
      <c r="K199" s="236"/>
      <c r="L199" s="236"/>
      <c r="M199" s="236"/>
      <c r="N199" s="236"/>
    </row>
    <row r="200" spans="3:14" x14ac:dyDescent="0.35">
      <c r="C200" s="236"/>
      <c r="D200" s="236"/>
      <c r="E200" s="236"/>
      <c r="F200" s="236"/>
      <c r="G200" s="236"/>
      <c r="H200" s="236"/>
      <c r="I200" s="236"/>
      <c r="J200" s="236"/>
      <c r="K200" s="236"/>
      <c r="L200" s="236"/>
      <c r="M200" s="236"/>
      <c r="N200" s="236"/>
    </row>
    <row r="201" spans="3:14" x14ac:dyDescent="0.35">
      <c r="C201" s="236"/>
      <c r="D201" s="236"/>
      <c r="E201" s="236"/>
      <c r="F201" s="236"/>
      <c r="G201" s="236"/>
      <c r="H201" s="236"/>
      <c r="I201" s="236"/>
      <c r="J201" s="236"/>
      <c r="K201" s="236"/>
      <c r="L201" s="236"/>
      <c r="M201" s="236"/>
      <c r="N201" s="236"/>
    </row>
    <row r="202" spans="3:14" x14ac:dyDescent="0.35">
      <c r="C202" s="236"/>
      <c r="D202" s="236"/>
      <c r="E202" s="236"/>
      <c r="F202" s="236"/>
      <c r="G202" s="236"/>
      <c r="H202" s="236"/>
      <c r="I202" s="236"/>
      <c r="J202" s="236"/>
      <c r="K202" s="236"/>
      <c r="L202" s="236"/>
      <c r="M202" s="236"/>
      <c r="N202" s="236"/>
    </row>
    <row r="203" spans="3:14" x14ac:dyDescent="0.35">
      <c r="C203" s="236"/>
      <c r="D203" s="236"/>
      <c r="E203" s="236"/>
      <c r="F203" s="236"/>
      <c r="G203" s="236"/>
      <c r="H203" s="236"/>
      <c r="I203" s="236"/>
      <c r="J203" s="236"/>
      <c r="K203" s="236"/>
      <c r="L203" s="236"/>
      <c r="M203" s="236"/>
      <c r="N203" s="236"/>
    </row>
    <row r="204" spans="3:14" x14ac:dyDescent="0.35">
      <c r="C204" s="236"/>
      <c r="D204" s="236"/>
      <c r="E204" s="236"/>
      <c r="F204" s="236"/>
      <c r="G204" s="236"/>
      <c r="H204" s="236"/>
      <c r="I204" s="236"/>
      <c r="J204" s="236"/>
      <c r="K204" s="236"/>
      <c r="L204" s="236"/>
      <c r="M204" s="236"/>
      <c r="N204" s="236"/>
    </row>
    <row r="205" spans="3:14" x14ac:dyDescent="0.35">
      <c r="C205" s="236"/>
      <c r="D205" s="236"/>
      <c r="E205" s="236"/>
      <c r="F205" s="236"/>
      <c r="G205" s="236"/>
      <c r="H205" s="236"/>
      <c r="I205" s="236"/>
      <c r="J205" s="236"/>
      <c r="K205" s="236"/>
      <c r="L205" s="236"/>
      <c r="M205" s="236"/>
      <c r="N205" s="236"/>
    </row>
    <row r="206" spans="3:14" x14ac:dyDescent="0.35">
      <c r="C206" s="236"/>
      <c r="D206" s="236"/>
      <c r="E206" s="236"/>
      <c r="F206" s="236"/>
      <c r="G206" s="236"/>
      <c r="H206" s="236"/>
      <c r="I206" s="236"/>
      <c r="J206" s="236"/>
      <c r="K206" s="236"/>
      <c r="L206" s="236"/>
      <c r="M206" s="236"/>
      <c r="N206" s="236"/>
    </row>
    <row r="207" spans="3:14" x14ac:dyDescent="0.35">
      <c r="C207" s="236"/>
      <c r="D207" s="236"/>
      <c r="E207" s="236"/>
      <c r="F207" s="236"/>
      <c r="G207" s="236"/>
      <c r="H207" s="236"/>
      <c r="I207" s="236"/>
      <c r="J207" s="236"/>
      <c r="K207" s="236"/>
      <c r="L207" s="236"/>
      <c r="M207" s="236"/>
      <c r="N207" s="236"/>
    </row>
    <row r="208" spans="3:14" x14ac:dyDescent="0.35">
      <c r="C208" s="236"/>
      <c r="D208" s="236"/>
      <c r="E208" s="236"/>
      <c r="F208" s="236"/>
      <c r="G208" s="236"/>
      <c r="H208" s="236"/>
      <c r="I208" s="236"/>
      <c r="J208" s="236"/>
      <c r="K208" s="236"/>
      <c r="L208" s="236"/>
      <c r="M208" s="236"/>
      <c r="N208" s="236"/>
    </row>
    <row r="209" spans="3:14" x14ac:dyDescent="0.35">
      <c r="C209" s="236"/>
      <c r="D209" s="236"/>
      <c r="E209" s="236"/>
      <c r="F209" s="236"/>
      <c r="G209" s="236"/>
      <c r="H209" s="236"/>
      <c r="I209" s="236"/>
      <c r="J209" s="236"/>
      <c r="K209" s="236"/>
      <c r="L209" s="236"/>
      <c r="M209" s="236"/>
      <c r="N209" s="236"/>
    </row>
    <row r="210" spans="3:14" x14ac:dyDescent="0.35">
      <c r="C210" s="236"/>
      <c r="D210" s="236"/>
      <c r="E210" s="236"/>
      <c r="F210" s="236"/>
      <c r="G210" s="236"/>
      <c r="H210" s="236"/>
      <c r="I210" s="236"/>
      <c r="J210" s="236"/>
      <c r="K210" s="236"/>
      <c r="L210" s="236"/>
      <c r="M210" s="236"/>
      <c r="N210" s="236"/>
    </row>
    <row r="211" spans="3:14" x14ac:dyDescent="0.35">
      <c r="C211" s="236"/>
      <c r="D211" s="236"/>
      <c r="E211" s="236"/>
      <c r="F211" s="236"/>
      <c r="G211" s="236"/>
      <c r="H211" s="236"/>
      <c r="I211" s="236"/>
      <c r="J211" s="236"/>
      <c r="K211" s="236"/>
      <c r="L211" s="236"/>
      <c r="M211" s="236"/>
      <c r="N211" s="236"/>
    </row>
    <row r="212" spans="3:14" x14ac:dyDescent="0.35">
      <c r="C212" s="236"/>
      <c r="D212" s="236"/>
      <c r="E212" s="236"/>
      <c r="F212" s="236"/>
      <c r="G212" s="236"/>
      <c r="H212" s="236"/>
      <c r="I212" s="236"/>
      <c r="J212" s="236"/>
      <c r="K212" s="236"/>
      <c r="L212" s="236"/>
      <c r="M212" s="236"/>
      <c r="N212" s="236"/>
    </row>
    <row r="213" spans="3:14" x14ac:dyDescent="0.35">
      <c r="C213" s="236"/>
      <c r="D213" s="236"/>
      <c r="E213" s="236"/>
      <c r="F213" s="236"/>
      <c r="G213" s="236"/>
      <c r="H213" s="236"/>
      <c r="I213" s="236"/>
      <c r="J213" s="236"/>
      <c r="K213" s="236"/>
      <c r="L213" s="236"/>
      <c r="M213" s="236"/>
      <c r="N213" s="236"/>
    </row>
    <row r="214" spans="3:14" x14ac:dyDescent="0.35">
      <c r="C214" s="236"/>
      <c r="D214" s="236"/>
      <c r="E214" s="236"/>
      <c r="F214" s="236"/>
      <c r="G214" s="236"/>
      <c r="H214" s="236"/>
      <c r="I214" s="236"/>
      <c r="J214" s="236"/>
      <c r="K214" s="236"/>
      <c r="L214" s="236"/>
      <c r="M214" s="236"/>
      <c r="N214" s="236"/>
    </row>
    <row r="215" spans="3:14" x14ac:dyDescent="0.35">
      <c r="C215" s="236"/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</row>
    <row r="216" spans="3:14" x14ac:dyDescent="0.35">
      <c r="C216" s="236"/>
      <c r="D216" s="236"/>
      <c r="E216" s="236"/>
      <c r="F216" s="236"/>
      <c r="G216" s="236"/>
      <c r="H216" s="236"/>
      <c r="I216" s="236"/>
      <c r="J216" s="236"/>
      <c r="K216" s="236"/>
      <c r="L216" s="236"/>
      <c r="M216" s="236"/>
      <c r="N216" s="236"/>
    </row>
    <row r="217" spans="3:14" x14ac:dyDescent="0.35">
      <c r="C217" s="236"/>
      <c r="D217" s="236"/>
      <c r="E217" s="236"/>
      <c r="F217" s="236"/>
      <c r="G217" s="236"/>
      <c r="H217" s="236"/>
      <c r="I217" s="236"/>
      <c r="J217" s="236"/>
      <c r="K217" s="236"/>
      <c r="L217" s="236"/>
      <c r="M217" s="236"/>
      <c r="N217" s="236"/>
    </row>
    <row r="218" spans="3:14" x14ac:dyDescent="0.35">
      <c r="C218" s="236"/>
      <c r="D218" s="236"/>
      <c r="E218" s="236"/>
      <c r="F218" s="236"/>
      <c r="G218" s="236"/>
      <c r="H218" s="236"/>
      <c r="I218" s="236"/>
      <c r="J218" s="236"/>
      <c r="K218" s="236"/>
      <c r="L218" s="236"/>
      <c r="M218" s="236"/>
      <c r="N218" s="236"/>
    </row>
    <row r="219" spans="3:14" x14ac:dyDescent="0.35">
      <c r="C219" s="236"/>
      <c r="D219" s="236"/>
      <c r="E219" s="236"/>
      <c r="F219" s="236"/>
      <c r="G219" s="236"/>
      <c r="H219" s="236"/>
      <c r="I219" s="236"/>
      <c r="J219" s="236"/>
      <c r="K219" s="236"/>
      <c r="L219" s="236"/>
      <c r="M219" s="236"/>
      <c r="N219" s="236"/>
    </row>
    <row r="220" spans="3:14" x14ac:dyDescent="0.35">
      <c r="C220" s="236"/>
      <c r="D220" s="236"/>
      <c r="E220" s="236"/>
      <c r="F220" s="236"/>
      <c r="G220" s="236"/>
      <c r="H220" s="236"/>
      <c r="I220" s="236"/>
      <c r="J220" s="236"/>
      <c r="K220" s="236"/>
      <c r="L220" s="236"/>
      <c r="M220" s="236"/>
      <c r="N220" s="236"/>
    </row>
    <row r="221" spans="3:14" x14ac:dyDescent="0.35">
      <c r="C221" s="236"/>
      <c r="D221" s="236"/>
      <c r="E221" s="236"/>
      <c r="F221" s="236"/>
      <c r="G221" s="236"/>
      <c r="H221" s="236"/>
      <c r="I221" s="236"/>
      <c r="J221" s="236"/>
      <c r="K221" s="236"/>
      <c r="L221" s="236"/>
      <c r="M221" s="236"/>
      <c r="N221" s="236"/>
    </row>
    <row r="222" spans="3:14" x14ac:dyDescent="0.35">
      <c r="C222" s="236"/>
      <c r="D222" s="236"/>
      <c r="E222" s="236"/>
      <c r="F222" s="236"/>
      <c r="G222" s="236"/>
      <c r="H222" s="236"/>
      <c r="I222" s="236"/>
      <c r="J222" s="236"/>
      <c r="K222" s="236"/>
      <c r="L222" s="236"/>
      <c r="M222" s="236"/>
      <c r="N222" s="236"/>
    </row>
    <row r="223" spans="3:14" x14ac:dyDescent="0.35">
      <c r="C223" s="236"/>
      <c r="D223" s="236"/>
      <c r="E223" s="236"/>
      <c r="F223" s="236"/>
      <c r="G223" s="236"/>
      <c r="H223" s="236"/>
      <c r="I223" s="236"/>
      <c r="J223" s="236"/>
      <c r="K223" s="236"/>
      <c r="L223" s="236"/>
      <c r="M223" s="236"/>
      <c r="N223" s="236"/>
    </row>
    <row r="224" spans="3:14" x14ac:dyDescent="0.35">
      <c r="C224" s="236"/>
      <c r="D224" s="236"/>
      <c r="E224" s="236"/>
      <c r="F224" s="236"/>
      <c r="G224" s="236"/>
      <c r="H224" s="236"/>
      <c r="I224" s="236"/>
      <c r="J224" s="236"/>
      <c r="K224" s="236"/>
      <c r="L224" s="236"/>
      <c r="M224" s="236"/>
      <c r="N224" s="236"/>
    </row>
    <row r="225" spans="3:14" x14ac:dyDescent="0.35">
      <c r="C225" s="236"/>
      <c r="D225" s="236"/>
      <c r="E225" s="236"/>
      <c r="F225" s="236"/>
      <c r="G225" s="236"/>
      <c r="H225" s="236"/>
      <c r="I225" s="236"/>
      <c r="J225" s="236"/>
      <c r="K225" s="236"/>
      <c r="L225" s="236"/>
      <c r="M225" s="236"/>
      <c r="N225" s="236"/>
    </row>
    <row r="226" spans="3:14" x14ac:dyDescent="0.35">
      <c r="C226" s="236"/>
      <c r="D226" s="236"/>
      <c r="E226" s="236"/>
      <c r="F226" s="236"/>
      <c r="G226" s="236"/>
      <c r="H226" s="236"/>
      <c r="I226" s="236"/>
      <c r="J226" s="236"/>
      <c r="K226" s="236"/>
      <c r="L226" s="236"/>
      <c r="M226" s="236"/>
      <c r="N226" s="236"/>
    </row>
    <row r="227" spans="3:14" x14ac:dyDescent="0.35">
      <c r="C227" s="236"/>
      <c r="D227" s="236"/>
      <c r="E227" s="236"/>
      <c r="F227" s="236"/>
      <c r="G227" s="236"/>
      <c r="H227" s="236"/>
      <c r="I227" s="236"/>
      <c r="J227" s="236"/>
      <c r="K227" s="236"/>
      <c r="L227" s="236"/>
      <c r="M227" s="236"/>
      <c r="N227" s="236"/>
    </row>
    <row r="228" spans="3:14" x14ac:dyDescent="0.35">
      <c r="C228" s="236"/>
      <c r="D228" s="236"/>
      <c r="E228" s="236"/>
      <c r="F228" s="236"/>
      <c r="G228" s="236"/>
      <c r="H228" s="236"/>
      <c r="I228" s="236"/>
      <c r="J228" s="236"/>
      <c r="K228" s="236"/>
      <c r="L228" s="236"/>
      <c r="M228" s="236"/>
      <c r="N228" s="236"/>
    </row>
    <row r="229" spans="3:14" x14ac:dyDescent="0.35">
      <c r="C229" s="236"/>
      <c r="D229" s="236"/>
      <c r="E229" s="236"/>
      <c r="F229" s="236"/>
      <c r="G229" s="236"/>
      <c r="H229" s="236"/>
      <c r="I229" s="236"/>
      <c r="J229" s="236"/>
      <c r="K229" s="236"/>
      <c r="L229" s="236"/>
      <c r="M229" s="236"/>
      <c r="N229" s="236"/>
    </row>
    <row r="230" spans="3:14" x14ac:dyDescent="0.35">
      <c r="C230" s="236"/>
      <c r="D230" s="236"/>
      <c r="E230" s="236"/>
      <c r="F230" s="236"/>
      <c r="G230" s="236"/>
      <c r="H230" s="236"/>
      <c r="I230" s="236"/>
      <c r="J230" s="236"/>
      <c r="K230" s="236"/>
      <c r="L230" s="236"/>
      <c r="M230" s="236"/>
      <c r="N230" s="236"/>
    </row>
  </sheetData>
  <sheetProtection algorithmName="SHA-512" hashValue="YanPZx7Z9l4aIhF2EIWd6x3LDMG5gzLeSIlRM0mE7iDyGcVICaAv5n8gWnAsAhtZBzHFijuNIXizzIY0D0U4yw==" saltValue="f3umMjQnsQe8UBwN5Nn03Q==" spinCount="100000" sheet="1" objects="1" scenarios="1" selectLockedCells="1" selectUnlockedCells="1"/>
  <mergeCells count="37">
    <mergeCell ref="B5:Q5"/>
    <mergeCell ref="B8:Q8"/>
    <mergeCell ref="C46:Q46"/>
    <mergeCell ref="C40:Q40"/>
    <mergeCell ref="C41:N41"/>
    <mergeCell ref="C20:N20"/>
    <mergeCell ref="C9:N9"/>
    <mergeCell ref="C15:N15"/>
    <mergeCell ref="C18:N18"/>
    <mergeCell ref="C19:Q19"/>
    <mergeCell ref="C16:Q16"/>
    <mergeCell ref="C17:Q17"/>
    <mergeCell ref="C10:Q10"/>
    <mergeCell ref="C12:Q12"/>
    <mergeCell ref="D13:Q13"/>
    <mergeCell ref="D14:Q14"/>
    <mergeCell ref="C29:N29"/>
    <mergeCell ref="C30:N30"/>
    <mergeCell ref="C42:Q42"/>
    <mergeCell ref="C43:Q43"/>
    <mergeCell ref="C44:Q44"/>
    <mergeCell ref="C21:Q21"/>
    <mergeCell ref="C38:N38"/>
    <mergeCell ref="C35:N35"/>
    <mergeCell ref="C36:N36"/>
    <mergeCell ref="C39:N39"/>
    <mergeCell ref="D26:Q26"/>
    <mergeCell ref="D32:N32"/>
    <mergeCell ref="C22:N22"/>
    <mergeCell ref="C24:N24"/>
    <mergeCell ref="C23:Q23"/>
    <mergeCell ref="C25:N25"/>
    <mergeCell ref="D37:Q37"/>
    <mergeCell ref="D34:Q34"/>
    <mergeCell ref="D31:Q31"/>
    <mergeCell ref="D28:Q28"/>
    <mergeCell ref="C33:N33"/>
  </mergeCells>
  <pageMargins left="0.70866141732283472" right="0.70866141732283472" top="0.74803149606299213" bottom="0.74803149606299213" header="0.31496062992125984" footer="0.31496062992125984"/>
  <pageSetup paperSize="9" orientation="portrait" verticalDpi="1200" r:id="rId1"/>
  <headerFooter>
    <oddFooter>&amp;C&amp;F&amp;RPressupost  RD 2022
Versió 1, 2 de juny de 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62BFB-5FE3-4FD7-9F8C-4A80E64155F0}">
  <sheetPr codeName="Full2"/>
  <dimension ref="A1:DL734"/>
  <sheetViews>
    <sheetView zoomScale="93" zoomScaleNormal="130" zoomScaleSheetLayoutView="100" workbookViewId="0">
      <selection activeCell="B23" sqref="B23"/>
    </sheetView>
  </sheetViews>
  <sheetFormatPr defaultColWidth="19.7265625" defaultRowHeight="14.5" x14ac:dyDescent="0.35"/>
  <cols>
    <col min="1" max="1" width="10.453125" style="51" customWidth="1"/>
    <col min="2" max="2" width="28.54296875" style="70" customWidth="1"/>
    <col min="3" max="3" width="25" style="70" customWidth="1"/>
    <col min="4" max="4" width="22" style="70" hidden="1" customWidth="1"/>
    <col min="5" max="5" width="29.26953125" style="70" customWidth="1" collapsed="1"/>
    <col min="6" max="6" width="16.54296875" style="70" customWidth="1"/>
    <col min="7" max="7" width="15.7265625" style="70" customWidth="1"/>
    <col min="8" max="8" width="15.7265625" style="70" hidden="1" customWidth="1" collapsed="1"/>
    <col min="9" max="9" width="28.81640625" style="70" customWidth="1"/>
    <col min="10" max="10" width="35.453125" style="70" hidden="1" customWidth="1"/>
    <col min="11" max="11" width="9.54296875" style="70" hidden="1" customWidth="1"/>
    <col min="12" max="12" width="20.453125" style="70" hidden="1" customWidth="1"/>
    <col min="13" max="13" width="7.1796875" style="70" hidden="1" customWidth="1"/>
    <col min="14" max="14" width="27.54296875" style="27" hidden="1" customWidth="1" collapsed="1"/>
    <col min="15" max="15" width="33.81640625" style="27" hidden="1" customWidth="1"/>
    <col min="16" max="16" width="0" style="27" hidden="1" customWidth="1"/>
    <col min="17" max="116" width="19.7265625" style="27"/>
    <col min="117" max="16384" width="19.7265625" style="70"/>
  </cols>
  <sheetData>
    <row r="1" spans="1:16" s="27" customFormat="1" x14ac:dyDescent="0.35">
      <c r="A1" s="51"/>
    </row>
    <row r="2" spans="1:16" s="27" customFormat="1" x14ac:dyDescent="0.35">
      <c r="A2" s="51"/>
    </row>
    <row r="3" spans="1:16" s="27" customFormat="1" x14ac:dyDescent="0.35">
      <c r="A3" s="51"/>
    </row>
    <row r="4" spans="1:16" s="27" customFormat="1" ht="18.5" x14ac:dyDescent="0.35">
      <c r="A4" s="51"/>
      <c r="B4" s="28"/>
    </row>
    <row r="5" spans="1:16" s="27" customFormat="1" ht="29.25" customHeight="1" x14ac:dyDescent="0.35">
      <c r="A5" s="51"/>
      <c r="B5" s="267" t="str">
        <f>'INSTRUCCIONS Sol·licitant'!$B$5</f>
        <v>RESOLUCIÓ EMT/1351/2022, de 5 de maig, per la qual s'aproven les bases reguladores de la línia de subvencions a projectes de Recerca Industrial i Desenvolupament Experimental.</v>
      </c>
      <c r="C5" s="267"/>
      <c r="D5" s="267"/>
      <c r="E5" s="267"/>
      <c r="F5" s="267"/>
      <c r="G5" s="267"/>
      <c r="H5" s="231"/>
      <c r="I5" s="231"/>
    </row>
    <row r="6" spans="1:16" s="27" customFormat="1" x14ac:dyDescent="0.35">
      <c r="A6" s="51"/>
      <c r="B6" s="52"/>
      <c r="H6" s="231"/>
    </row>
    <row r="7" spans="1:16" s="27" customFormat="1" x14ac:dyDescent="0.35">
      <c r="A7" s="51"/>
      <c r="B7" s="334" t="s">
        <v>11</v>
      </c>
      <c r="C7" s="335"/>
      <c r="D7" s="336"/>
      <c r="E7" s="340"/>
      <c r="F7" s="341"/>
      <c r="G7" s="342"/>
      <c r="H7" s="231"/>
    </row>
    <row r="8" spans="1:16" s="27" customFormat="1" x14ac:dyDescent="0.35">
      <c r="A8" s="51"/>
      <c r="B8" s="337" t="s">
        <v>34</v>
      </c>
      <c r="C8" s="338"/>
      <c r="D8" s="339"/>
      <c r="E8" s="328"/>
      <c r="F8" s="329"/>
      <c r="G8" s="330"/>
      <c r="H8" s="231"/>
      <c r="I8" s="53"/>
    </row>
    <row r="9" spans="1:16" s="27" customFormat="1" hidden="1" x14ac:dyDescent="0.35">
      <c r="A9" s="51"/>
      <c r="B9" s="331" t="s">
        <v>35</v>
      </c>
      <c r="C9" s="332"/>
      <c r="D9" s="333"/>
      <c r="E9" s="325"/>
      <c r="F9" s="326"/>
      <c r="G9" s="327"/>
      <c r="H9" s="231"/>
      <c r="I9" s="54"/>
    </row>
    <row r="10" spans="1:16" s="27" customFormat="1" x14ac:dyDescent="0.35">
      <c r="A10" s="51"/>
      <c r="B10" s="334" t="s">
        <v>12</v>
      </c>
      <c r="C10" s="335"/>
      <c r="D10" s="336"/>
      <c r="E10" s="328"/>
      <c r="F10" s="329"/>
      <c r="G10" s="330"/>
      <c r="H10" s="231"/>
    </row>
    <row r="11" spans="1:16" s="27" customFormat="1" x14ac:dyDescent="0.35">
      <c r="A11" s="51"/>
      <c r="B11" s="334" t="s">
        <v>13</v>
      </c>
      <c r="C11" s="335"/>
      <c r="D11" s="336"/>
      <c r="E11" s="328"/>
      <c r="F11" s="329"/>
      <c r="G11" s="330"/>
      <c r="H11" s="231"/>
    </row>
    <row r="12" spans="1:16" s="27" customFormat="1" hidden="1" x14ac:dyDescent="0.35">
      <c r="A12" s="51"/>
      <c r="B12" s="331" t="s">
        <v>28</v>
      </c>
      <c r="C12" s="332"/>
      <c r="D12" s="333"/>
      <c r="E12" s="325"/>
      <c r="F12" s="326"/>
      <c r="G12" s="327"/>
      <c r="H12" s="231"/>
    </row>
    <row r="13" spans="1:16" s="27" customFormat="1" hidden="1" x14ac:dyDescent="0.35">
      <c r="A13" s="51"/>
      <c r="B13" s="331" t="s">
        <v>29</v>
      </c>
      <c r="C13" s="332"/>
      <c r="D13" s="333"/>
      <c r="E13" s="325"/>
      <c r="F13" s="326"/>
      <c r="G13" s="327"/>
      <c r="H13" s="231"/>
    </row>
    <row r="14" spans="1:16" s="27" customFormat="1" x14ac:dyDescent="0.35">
      <c r="A14" s="51"/>
      <c r="H14" s="231"/>
    </row>
    <row r="15" spans="1:16" s="27" customFormat="1" x14ac:dyDescent="0.35">
      <c r="A15" s="51"/>
      <c r="B15" s="52"/>
    </row>
    <row r="16" spans="1:16" s="27" customFormat="1" ht="15" thickBot="1" x14ac:dyDescent="0.4">
      <c r="A16" s="51"/>
      <c r="B16" s="55" t="s">
        <v>1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16" s="27" customFormat="1" ht="15" customHeight="1" x14ac:dyDescent="0.35">
      <c r="A17" s="51"/>
      <c r="B17" s="324" t="s">
        <v>43</v>
      </c>
      <c r="C17" s="324"/>
      <c r="D17" s="324"/>
      <c r="E17" s="324"/>
      <c r="F17" s="324"/>
      <c r="G17" s="324"/>
      <c r="H17" s="324"/>
      <c r="I17" s="324"/>
      <c r="J17" s="39"/>
      <c r="K17" s="39"/>
      <c r="L17" s="39"/>
      <c r="M17" s="39"/>
    </row>
    <row r="18" spans="1:116" s="27" customFormat="1" x14ac:dyDescent="0.35">
      <c r="A18" s="51"/>
      <c r="B18" s="324"/>
      <c r="C18" s="324"/>
      <c r="D18" s="324"/>
      <c r="E18" s="324"/>
      <c r="F18" s="324"/>
      <c r="G18" s="324"/>
      <c r="H18" s="324"/>
      <c r="I18" s="324"/>
      <c r="J18" s="39"/>
      <c r="K18" s="39"/>
      <c r="L18" s="39"/>
      <c r="M18" s="39"/>
    </row>
    <row r="19" spans="1:116" s="27" customFormat="1" x14ac:dyDescent="0.35">
      <c r="A19" s="51"/>
      <c r="B19" s="56"/>
      <c r="C19" s="56"/>
      <c r="D19" s="56"/>
      <c r="E19" s="56"/>
      <c r="F19" s="56"/>
      <c r="G19" s="56"/>
      <c r="H19" s="56"/>
      <c r="I19" s="56"/>
      <c r="J19" s="39"/>
      <c r="K19" s="39"/>
      <c r="L19" s="39"/>
      <c r="M19" s="39"/>
    </row>
    <row r="20" spans="1:116" s="27" customFormat="1" x14ac:dyDescent="0.35">
      <c r="A20" s="51"/>
      <c r="B20" s="250" t="s">
        <v>125</v>
      </c>
      <c r="C20" s="56"/>
      <c r="D20" s="56"/>
      <c r="E20" s="56"/>
      <c r="F20" s="56"/>
      <c r="G20" s="56"/>
      <c r="I20" s="57"/>
      <c r="J20" s="39"/>
      <c r="K20" s="39"/>
      <c r="L20" s="39"/>
      <c r="M20" s="39"/>
    </row>
    <row r="21" spans="1:116" s="27" customFormat="1" x14ac:dyDescent="0.35">
      <c r="A21" s="51"/>
      <c r="I21" s="58"/>
      <c r="J21" s="58"/>
      <c r="K21" s="58"/>
      <c r="L21" s="58"/>
      <c r="M21" s="39"/>
    </row>
    <row r="22" spans="1:116" s="64" customFormat="1" ht="38.25" customHeight="1" x14ac:dyDescent="0.35">
      <c r="A22" s="59"/>
      <c r="B22" s="60" t="s">
        <v>36</v>
      </c>
      <c r="C22" s="60" t="s">
        <v>0</v>
      </c>
      <c r="D22" s="61" t="s">
        <v>24</v>
      </c>
      <c r="E22" s="60" t="s">
        <v>9</v>
      </c>
      <c r="F22" s="60" t="s">
        <v>10</v>
      </c>
      <c r="G22" s="60" t="s">
        <v>8</v>
      </c>
      <c r="H22" s="61" t="s">
        <v>25</v>
      </c>
      <c r="I22" s="60" t="s">
        <v>26</v>
      </c>
      <c r="J22" s="61" t="s">
        <v>27</v>
      </c>
      <c r="K22" s="62" t="s">
        <v>20</v>
      </c>
      <c r="L22" s="62" t="s">
        <v>21</v>
      </c>
      <c r="M22" s="38"/>
      <c r="N22" s="63"/>
      <c r="O22" s="292" t="s">
        <v>110</v>
      </c>
      <c r="P22" s="29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</row>
    <row r="23" spans="1:116" x14ac:dyDescent="0.35">
      <c r="B23" s="4"/>
      <c r="C23" s="5"/>
      <c r="D23" s="65"/>
      <c r="E23" s="11"/>
      <c r="F23" s="6"/>
      <c r="G23" s="7"/>
      <c r="H23" s="66"/>
      <c r="I23" s="40">
        <f>+F23*G23</f>
        <v>0</v>
      </c>
      <c r="J23" s="67">
        <f>+H23*G23</f>
        <v>0</v>
      </c>
      <c r="K23" s="68">
        <f>IF(AND($E$9="Gran empresa",D23="Recerca"),Desplegables!$F$15,IF(AND($E$9="Gran empresa",D23="Desenvolupament"),Desplegables!$F$18,IF(AND($E$9="Mitjana empresa",D23="Recerca"),Desplegables!$F$14,IF(AND($E$9="Mitjana empresa",D23="Desenvolupament"),Desplegables!$F$17,IF(AND($E$9="Petita empresa",D23="Recerca"),Desplegables!$F$13,IF(AND($E$9="Petita empresa",D23="Desenvolupament"),Desplegables!$F$16,))))))</f>
        <v>0</v>
      </c>
      <c r="L23" s="69">
        <f>+K23*J23</f>
        <v>0</v>
      </c>
      <c r="M23" s="39"/>
      <c r="O23" s="294"/>
      <c r="P23" s="295"/>
    </row>
    <row r="24" spans="1:116" x14ac:dyDescent="0.35">
      <c r="B24" s="4"/>
      <c r="C24" s="5"/>
      <c r="D24" s="65"/>
      <c r="E24" s="11"/>
      <c r="F24" s="6"/>
      <c r="G24" s="7"/>
      <c r="H24" s="66"/>
      <c r="I24" s="40">
        <f>+F24*G24</f>
        <v>0</v>
      </c>
      <c r="J24" s="67">
        <f>+H24*G24</f>
        <v>0</v>
      </c>
      <c r="K24" s="68">
        <f>IF(AND($E$9="Gran empresa",D24="Recerca"),Desplegables!$F$15,IF(AND($E$9="Gran empresa",D24="Desenvolupament"),Desplegables!$F$18,IF(AND($E$9="Mitjana empresa",D24="Recerca"),Desplegables!$F$14,IF(AND($E$9="Mitjana empresa",D24="Desenvolupament"),Desplegables!$F$17,IF(AND($E$9="Petita empresa",D24="Recerca"),Desplegables!$F$13,IF(AND($E$9="Petita empresa",D24="Desenvolupament"),Desplegables!$F$16,))))))</f>
        <v>0</v>
      </c>
      <c r="L24" s="69">
        <f>+K24*J24</f>
        <v>0</v>
      </c>
      <c r="M24" s="39"/>
      <c r="N24" s="57"/>
      <c r="O24" s="294"/>
      <c r="P24" s="295"/>
    </row>
    <row r="25" spans="1:116" x14ac:dyDescent="0.35">
      <c r="B25" s="4"/>
      <c r="C25" s="5"/>
      <c r="D25" s="65"/>
      <c r="E25" s="11"/>
      <c r="F25" s="6"/>
      <c r="G25" s="7"/>
      <c r="H25" s="66"/>
      <c r="I25" s="40">
        <f>+F25*G25</f>
        <v>0</v>
      </c>
      <c r="J25" s="67">
        <f>+H25*G25</f>
        <v>0</v>
      </c>
      <c r="K25" s="68">
        <f>IF(AND($E$9="Gran empresa",D25="Recerca"),Desplegables!$F$15,IF(AND($E$9="Gran empresa",D25="Desenvolupament"),Desplegables!$F$18,IF(AND($E$9="Mitjana empresa",D25="Recerca"),Desplegables!$F$14,IF(AND($E$9="Mitjana empresa",D25="Desenvolupament"),Desplegables!$F$17,IF(AND($E$9="Petita empresa",D25="Recerca"),Desplegables!$F$13,IF(AND($E$9="Petita empresa",D25="Desenvolupament"),Desplegables!$F$16,))))))</f>
        <v>0</v>
      </c>
      <c r="L25" s="69">
        <f>+K25*J25</f>
        <v>0</v>
      </c>
      <c r="M25" s="39"/>
      <c r="N25" s="57"/>
      <c r="O25" s="71"/>
      <c r="P25" s="72"/>
    </row>
    <row r="26" spans="1:116" x14ac:dyDescent="0.35">
      <c r="B26" s="73"/>
      <c r="C26" s="74"/>
      <c r="D26" s="74"/>
      <c r="E26" s="74"/>
      <c r="F26" s="75"/>
      <c r="G26" s="76"/>
      <c r="H26" s="74"/>
      <c r="I26" s="76"/>
      <c r="J26" s="77"/>
      <c r="K26" s="78"/>
      <c r="L26" s="76"/>
      <c r="M26" s="39"/>
      <c r="O26" s="296"/>
      <c r="P26" s="297"/>
    </row>
    <row r="27" spans="1:116" x14ac:dyDescent="0.35">
      <c r="B27" s="79"/>
      <c r="C27" s="79"/>
      <c r="D27" s="79"/>
      <c r="E27" s="80" t="s">
        <v>4</v>
      </c>
      <c r="F27" s="81">
        <f>SUM(F23:F26)</f>
        <v>0</v>
      </c>
      <c r="G27" s="82"/>
      <c r="H27" s="83">
        <f>SUM(H23:H24)</f>
        <v>0</v>
      </c>
      <c r="I27" s="82">
        <f>SUM(I23:I26)</f>
        <v>0</v>
      </c>
      <c r="J27" s="84">
        <f>SUM(J23:J26)</f>
        <v>0</v>
      </c>
      <c r="K27" s="85">
        <f>IF(J27=0,0,L27/J27)</f>
        <v>0</v>
      </c>
      <c r="L27" s="82">
        <f>+SUM(L23:L26)</f>
        <v>0</v>
      </c>
      <c r="M27" s="39"/>
      <c r="N27" s="70"/>
    </row>
    <row r="28" spans="1:116" x14ac:dyDescent="0.35">
      <c r="B28" s="86"/>
      <c r="C28" s="86"/>
      <c r="D28" s="86"/>
      <c r="E28" s="27"/>
      <c r="F28" s="27"/>
      <c r="G28" s="27"/>
      <c r="H28" s="27"/>
      <c r="I28" s="27"/>
      <c r="J28" s="27"/>
      <c r="K28" s="27"/>
      <c r="L28" s="27"/>
      <c r="M28" s="39"/>
    </row>
    <row r="29" spans="1:116" x14ac:dyDescent="0.35">
      <c r="B29" s="87"/>
      <c r="C29" s="56"/>
      <c r="D29" s="56"/>
      <c r="E29" s="56"/>
      <c r="F29" s="88"/>
      <c r="G29" s="88"/>
      <c r="I29" s="89"/>
      <c r="J29" s="90"/>
      <c r="K29" s="90"/>
      <c r="L29" s="91"/>
      <c r="M29" s="89"/>
    </row>
    <row r="30" spans="1:116" s="27" customFormat="1" ht="15" thickBot="1" x14ac:dyDescent="0.4">
      <c r="A30" s="51"/>
      <c r="B30" s="92" t="s">
        <v>126</v>
      </c>
      <c r="C30" s="9"/>
      <c r="E30" s="93" t="s">
        <v>127</v>
      </c>
      <c r="F30" s="39"/>
      <c r="G30" s="39"/>
      <c r="I30" s="39"/>
      <c r="L30" s="39"/>
      <c r="M30" s="39"/>
      <c r="O30" s="94" t="s">
        <v>44</v>
      </c>
      <c r="P30" s="95"/>
    </row>
    <row r="31" spans="1:116" s="27" customFormat="1" x14ac:dyDescent="0.35">
      <c r="A31" s="51"/>
      <c r="B31" s="96"/>
      <c r="C31" s="97"/>
      <c r="D31" s="97"/>
      <c r="F31" s="98"/>
      <c r="G31" s="39"/>
      <c r="O31" s="99" t="s">
        <v>33</v>
      </c>
      <c r="P31" s="99"/>
    </row>
    <row r="32" spans="1:116" s="27" customFormat="1" x14ac:dyDescent="0.35">
      <c r="A32" s="51"/>
      <c r="B32" s="100" t="s">
        <v>124</v>
      </c>
      <c r="C32" s="97"/>
      <c r="D32" s="97"/>
      <c r="F32" s="98"/>
      <c r="G32" s="39"/>
    </row>
    <row r="33" spans="1:116" s="27" customFormat="1" x14ac:dyDescent="0.35">
      <c r="A33" s="51"/>
      <c r="B33" s="96"/>
      <c r="C33" s="97"/>
      <c r="D33" s="97"/>
      <c r="F33" s="98"/>
      <c r="G33" s="39"/>
      <c r="O33" s="101"/>
      <c r="P33" s="101"/>
    </row>
    <row r="34" spans="1:116" s="63" customFormat="1" ht="29" x14ac:dyDescent="0.35">
      <c r="A34" s="59"/>
      <c r="B34" s="60" t="s">
        <v>9</v>
      </c>
      <c r="C34" s="60" t="s">
        <v>81</v>
      </c>
      <c r="D34" s="102" t="s">
        <v>37</v>
      </c>
      <c r="E34" s="60" t="s">
        <v>61</v>
      </c>
      <c r="F34" s="103" t="s">
        <v>38</v>
      </c>
      <c r="H34" s="104" t="s">
        <v>115</v>
      </c>
      <c r="O34" s="104" t="s">
        <v>40</v>
      </c>
      <c r="P34" s="104" t="s">
        <v>39</v>
      </c>
    </row>
    <row r="35" spans="1:116" s="27" customFormat="1" x14ac:dyDescent="0.35">
      <c r="A35" s="51"/>
      <c r="B35" s="25"/>
      <c r="C35" s="25"/>
      <c r="D35" s="42"/>
      <c r="E35" s="26"/>
      <c r="F35" s="177" t="e">
        <f>C35/(E35*$C$30)</f>
        <v>#DIV/0!</v>
      </c>
      <c r="H35" s="177" t="e">
        <f>D35/(E35*$C$30)</f>
        <v>#DIV/0!</v>
      </c>
      <c r="O35" s="105" t="str">
        <f>IF($E$9&lt;&gt;"Acreditat TECNIO","80%","100%")</f>
        <v>80%</v>
      </c>
      <c r="P35" s="106">
        <f>+O35*E35*$C$30</f>
        <v>0</v>
      </c>
    </row>
    <row r="36" spans="1:116" s="27" customFormat="1" x14ac:dyDescent="0.35">
      <c r="A36" s="51"/>
      <c r="B36" s="25"/>
      <c r="C36" s="25"/>
      <c r="D36" s="42"/>
      <c r="E36" s="26"/>
      <c r="F36" s="177" t="e">
        <f t="shared" ref="F36:F37" si="0">C36/(E36*$C$30)</f>
        <v>#DIV/0!</v>
      </c>
      <c r="H36" s="177" t="e">
        <f>D36/(E36*$C$30)</f>
        <v>#DIV/0!</v>
      </c>
      <c r="O36" s="105" t="str">
        <f t="shared" ref="O36:O37" si="1">IF($E$9&lt;&gt;"Acreditat TECNIO","80%","100%")</f>
        <v>80%</v>
      </c>
      <c r="P36" s="106">
        <f>O36*E36*$C$30</f>
        <v>0</v>
      </c>
    </row>
    <row r="37" spans="1:116" s="27" customFormat="1" x14ac:dyDescent="0.35">
      <c r="A37" s="51"/>
      <c r="B37" s="25"/>
      <c r="C37" s="25"/>
      <c r="D37" s="42"/>
      <c r="E37" s="26"/>
      <c r="F37" s="177" t="e">
        <f t="shared" si="0"/>
        <v>#DIV/0!</v>
      </c>
      <c r="H37" s="177" t="e">
        <f>D37/(E37*$C$30)</f>
        <v>#DIV/0!</v>
      </c>
      <c r="O37" s="105" t="str">
        <f t="shared" si="1"/>
        <v>80%</v>
      </c>
      <c r="P37" s="106">
        <f>O37*E37*$C$30</f>
        <v>0</v>
      </c>
    </row>
    <row r="38" spans="1:116" s="27" customFormat="1" x14ac:dyDescent="0.35">
      <c r="A38" s="51"/>
      <c r="B38" s="107"/>
      <c r="C38" s="107"/>
      <c r="D38" s="43"/>
      <c r="E38" s="108"/>
      <c r="F38" s="44"/>
      <c r="H38" s="44"/>
      <c r="O38" s="109"/>
      <c r="P38" s="110"/>
    </row>
    <row r="39" spans="1:116" s="27" customFormat="1" x14ac:dyDescent="0.35">
      <c r="A39" s="51"/>
      <c r="B39" s="111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</row>
    <row r="40" spans="1:116" s="27" customFormat="1" x14ac:dyDescent="0.35">
      <c r="A40" s="51"/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</row>
    <row r="41" spans="1:116" s="27" customFormat="1" ht="15" thickBot="1" x14ac:dyDescent="0.4">
      <c r="A41" s="51"/>
      <c r="B41" s="55" t="s">
        <v>3</v>
      </c>
      <c r="C41" s="113"/>
      <c r="D41" s="113"/>
      <c r="E41" s="114"/>
      <c r="F41" s="115"/>
      <c r="G41" s="115"/>
      <c r="H41" s="116"/>
      <c r="I41" s="30"/>
      <c r="J41" s="30"/>
      <c r="K41" s="30"/>
      <c r="L41" s="30"/>
      <c r="M41" s="30"/>
      <c r="N41" s="30"/>
      <c r="O41" s="30"/>
      <c r="P41" s="30"/>
    </row>
    <row r="42" spans="1:116" s="27" customFormat="1" x14ac:dyDescent="0.35">
      <c r="A42" s="51"/>
      <c r="B42" s="117" t="s">
        <v>42</v>
      </c>
      <c r="C42" s="86"/>
      <c r="D42" s="86"/>
      <c r="E42" s="118"/>
      <c r="F42" s="119"/>
      <c r="G42" s="119"/>
      <c r="H42" s="120"/>
      <c r="I42" s="39"/>
      <c r="J42" s="39"/>
      <c r="K42" s="39"/>
      <c r="L42" s="39"/>
      <c r="M42" s="39"/>
    </row>
    <row r="43" spans="1:116" s="27" customFormat="1" x14ac:dyDescent="0.35">
      <c r="A43" s="51"/>
      <c r="B43" s="117"/>
      <c r="C43" s="86"/>
      <c r="D43" s="86"/>
      <c r="E43" s="118"/>
      <c r="F43" s="119"/>
      <c r="G43" s="119"/>
      <c r="H43" s="120"/>
      <c r="I43" s="39"/>
      <c r="J43" s="39"/>
      <c r="K43" s="39"/>
      <c r="L43" s="39"/>
      <c r="M43" s="39"/>
    </row>
    <row r="44" spans="1:116" s="64" customFormat="1" ht="30.75" customHeight="1" x14ac:dyDescent="0.35">
      <c r="A44" s="59"/>
      <c r="B44" s="60" t="s">
        <v>36</v>
      </c>
      <c r="C44" s="60" t="s">
        <v>0</v>
      </c>
      <c r="D44" s="61" t="s">
        <v>24</v>
      </c>
      <c r="E44" s="321" t="s">
        <v>18</v>
      </c>
      <c r="F44" s="322"/>
      <c r="G44" s="323"/>
      <c r="H44" s="61" t="s">
        <v>69</v>
      </c>
      <c r="I44" s="60" t="s">
        <v>26</v>
      </c>
      <c r="J44" s="61" t="s">
        <v>27</v>
      </c>
      <c r="K44" s="62" t="s">
        <v>20</v>
      </c>
      <c r="L44" s="62" t="s">
        <v>21</v>
      </c>
      <c r="M44" s="38"/>
      <c r="N44" s="63"/>
      <c r="O44" s="292" t="s">
        <v>110</v>
      </c>
      <c r="P44" s="29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</row>
    <row r="45" spans="1:116" x14ac:dyDescent="0.35">
      <c r="B45" s="4"/>
      <c r="C45" s="5"/>
      <c r="D45" s="65"/>
      <c r="E45" s="41"/>
      <c r="F45" s="246"/>
      <c r="G45" s="247"/>
      <c r="H45" s="121"/>
      <c r="I45" s="40"/>
      <c r="J45" s="67"/>
      <c r="K45" s="68">
        <f>IF(AND($E$9="Gran empresa",D45="Recerca"),Desplegables!$F$15,IF(AND($E$9="Gran empresa",D45="Desenvolupament"),Desplegables!$F$18,IF(AND($E$9="Mitjana empresa",D45="Recerca"),Desplegables!$F$14,IF(AND($E$9="Mitjana empresa",D45="Desenvolupament"),Desplegables!$F$17,IF(AND($E$9="Petita empresa",D45="Recerca"),Desplegables!$F$13,IF(AND($E$9="Petita empresa",D45="Desenvolupament"),Desplegables!$F$16,))))))</f>
        <v>0</v>
      </c>
      <c r="L45" s="69">
        <f>+K45*J45</f>
        <v>0</v>
      </c>
      <c r="M45" s="39"/>
      <c r="O45" s="294"/>
      <c r="P45" s="295"/>
    </row>
    <row r="46" spans="1:116" x14ac:dyDescent="0.35">
      <c r="B46" s="4"/>
      <c r="C46" s="5"/>
      <c r="D46" s="65"/>
      <c r="E46" s="41"/>
      <c r="F46" s="246"/>
      <c r="G46" s="247"/>
      <c r="H46" s="122"/>
      <c r="I46" s="40"/>
      <c r="J46" s="67"/>
      <c r="K46" s="68">
        <f>IF(AND($E$9="Gran empresa",D46="Recerca"),Desplegables!$F$15,IF(AND($E$9="Gran empresa",D46="Desenvolupament"),Desplegables!$F$18,IF(AND($E$9="Mitjana empresa",D46="Recerca"),Desplegables!$F$14,IF(AND($E$9="Mitjana empresa",D46="Desenvolupament"),Desplegables!$F$17,IF(AND($E$9="Petita empresa",D46="Recerca"),Desplegables!$F$13,IF(AND($E$9="Petita empresa",D46="Desenvolupament"),Desplegables!$F$16,))))))</f>
        <v>0</v>
      </c>
      <c r="L46" s="69">
        <f>+K46*J46</f>
        <v>0</v>
      </c>
      <c r="M46" s="39"/>
      <c r="O46" s="294"/>
      <c r="P46" s="295"/>
    </row>
    <row r="47" spans="1:116" s="27" customFormat="1" x14ac:dyDescent="0.35">
      <c r="A47" s="51"/>
      <c r="B47" s="4"/>
      <c r="C47" s="5"/>
      <c r="D47" s="65"/>
      <c r="E47" s="41"/>
      <c r="F47" s="246"/>
      <c r="G47" s="247"/>
      <c r="H47" s="122"/>
      <c r="I47" s="40"/>
      <c r="J47" s="67"/>
      <c r="K47" s="68">
        <f>IF(AND($E$9="Gran empresa",D47="Recerca"),Desplegables!$F$15,IF(AND($E$9="Gran empresa",D47="Desenvolupament"),Desplegables!$F$18,IF(AND($E$9="Mitjana empresa",D47="Recerca"),Desplegables!$F$14,IF(AND($E$9="Mitjana empresa",D47="Desenvolupament"),Desplegables!$F$17,IF(AND($E$9="Petita empresa",D47="Recerca"),Desplegables!$F$13,IF(AND($E$9="Petita empresa",D47="Desenvolupament"),Desplegables!$F$16,))))))</f>
        <v>0</v>
      </c>
      <c r="L47" s="69">
        <f>+K47*J47</f>
        <v>0</v>
      </c>
      <c r="M47" s="39"/>
      <c r="O47" s="71"/>
      <c r="P47" s="72"/>
    </row>
    <row r="48" spans="1:116" s="27" customFormat="1" x14ac:dyDescent="0.35">
      <c r="A48" s="51"/>
      <c r="B48" s="73"/>
      <c r="C48" s="74"/>
      <c r="D48" s="74"/>
      <c r="E48" s="43"/>
      <c r="F48" s="123"/>
      <c r="G48" s="124"/>
      <c r="H48" s="74"/>
      <c r="I48" s="76"/>
      <c r="J48" s="77"/>
      <c r="K48" s="78"/>
      <c r="L48" s="76"/>
      <c r="M48" s="39"/>
      <c r="O48" s="296"/>
      <c r="P48" s="297"/>
    </row>
    <row r="49" spans="1:116" x14ac:dyDescent="0.35">
      <c r="A49" s="70"/>
      <c r="B49" s="79"/>
      <c r="C49" s="79"/>
      <c r="D49" s="79"/>
      <c r="E49" s="306" t="s">
        <v>4</v>
      </c>
      <c r="F49" s="306"/>
      <c r="G49" s="306"/>
      <c r="H49" s="307"/>
      <c r="I49" s="125">
        <f>SUM(I45:I48)</f>
        <v>0</v>
      </c>
      <c r="J49" s="125">
        <f>SUM(J45:J48)</f>
        <v>0</v>
      </c>
      <c r="K49" s="85">
        <f>IF(J49=0,0,L49/J49)</f>
        <v>0</v>
      </c>
      <c r="L49" s="82">
        <f>SUM(L45:L48)</f>
        <v>0</v>
      </c>
      <c r="M49" s="39"/>
    </row>
    <row r="50" spans="1:116" s="27" customFormat="1" x14ac:dyDescent="0.35">
      <c r="A50" s="51"/>
      <c r="B50" s="126"/>
      <c r="C50" s="86"/>
      <c r="D50" s="86"/>
      <c r="E50" s="127"/>
      <c r="F50" s="127"/>
      <c r="G50" s="127"/>
      <c r="H50" s="127"/>
      <c r="I50" s="249" t="str">
        <f>IF(SUM($I$45:$I$48)&gt;$F$83/2,"NOTA: El conjunt  de les despeses de la partida de col·laboracions externes no podrà superar el 50% del total de la despesa ","")</f>
        <v/>
      </c>
      <c r="J50" s="90" t="str">
        <f>IF(SUM($J$45:$J$48)&gt;$F$83/2,"REVISIÓ límit 50% del pressupost en Col·laboracions Externes","")</f>
        <v/>
      </c>
      <c r="K50" s="90"/>
      <c r="L50" s="91"/>
      <c r="M50" s="70"/>
    </row>
    <row r="51" spans="1:116" s="27" customFormat="1" x14ac:dyDescent="0.35">
      <c r="A51" s="51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</row>
    <row r="52" spans="1:116" s="27" customFormat="1" ht="15" thickBot="1" x14ac:dyDescent="0.4">
      <c r="A52" s="51"/>
      <c r="B52" s="55" t="s">
        <v>2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</row>
    <row r="53" spans="1:116" s="27" customFormat="1" x14ac:dyDescent="0.35">
      <c r="A53" s="51"/>
      <c r="B53" s="117" t="s">
        <v>114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</row>
    <row r="54" spans="1:116" s="27" customFormat="1" x14ac:dyDescent="0.35">
      <c r="A54" s="51"/>
      <c r="B54" s="117"/>
      <c r="C54" s="86"/>
      <c r="D54" s="86"/>
      <c r="E54" s="118"/>
      <c r="F54" s="119"/>
      <c r="G54" s="119"/>
      <c r="H54" s="120"/>
      <c r="I54" s="39"/>
      <c r="J54" s="39"/>
      <c r="K54" s="39"/>
      <c r="L54" s="39"/>
      <c r="M54" s="39"/>
    </row>
    <row r="55" spans="1:116" s="64" customFormat="1" ht="30.75" customHeight="1" x14ac:dyDescent="0.35">
      <c r="A55" s="59"/>
      <c r="B55" s="60" t="s">
        <v>36</v>
      </c>
      <c r="C55" s="60" t="s">
        <v>0</v>
      </c>
      <c r="D55" s="61" t="s">
        <v>24</v>
      </c>
      <c r="E55" s="321" t="s">
        <v>18</v>
      </c>
      <c r="F55" s="322"/>
      <c r="G55" s="322"/>
      <c r="H55" s="323"/>
      <c r="I55" s="60" t="s">
        <v>26</v>
      </c>
      <c r="J55" s="61" t="s">
        <v>27</v>
      </c>
      <c r="K55" s="131" t="s">
        <v>20</v>
      </c>
      <c r="L55" s="131" t="s">
        <v>21</v>
      </c>
      <c r="M55" s="38"/>
      <c r="N55" s="63"/>
      <c r="O55" s="292" t="s">
        <v>110</v>
      </c>
      <c r="P55" s="29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</row>
    <row r="56" spans="1:116" x14ac:dyDescent="0.35">
      <c r="B56" s="4"/>
      <c r="C56" s="5"/>
      <c r="D56" s="132"/>
      <c r="E56" s="41"/>
      <c r="F56" s="246"/>
      <c r="G56" s="246"/>
      <c r="H56" s="248"/>
      <c r="I56" s="40"/>
      <c r="J56" s="67"/>
      <c r="K56" s="68">
        <f>IF(AND($E$9="Gran empresa",D56="Recerca"),Desplegables!$F$15,IF(AND($E$9="Gran empresa",D56="Desenvolupament"),Desplegables!$F$18,IF(AND($E$9="Mitjana empresa",D56="Recerca"),Desplegables!$F$14,IF(AND($E$9="Mitjana empresa",D56="Desenvolupament"),Desplegables!$F$17,IF(AND($E$9="Petita empresa",D56="Recerca"),Desplegables!$F$13,IF(AND($E$9="Petita empresa",D56="Desenvolupament"),Desplegables!$F$16,))))))</f>
        <v>0</v>
      </c>
      <c r="L56" s="69">
        <f>+K56*J56</f>
        <v>0</v>
      </c>
      <c r="M56" s="39"/>
      <c r="O56" s="294"/>
      <c r="P56" s="295"/>
    </row>
    <row r="57" spans="1:116" x14ac:dyDescent="0.35">
      <c r="B57" s="4"/>
      <c r="C57" s="5"/>
      <c r="D57" s="132"/>
      <c r="E57" s="41"/>
      <c r="F57" s="246"/>
      <c r="G57" s="246"/>
      <c r="H57" s="248"/>
      <c r="I57" s="40"/>
      <c r="J57" s="67"/>
      <c r="K57" s="68">
        <f>IF(AND($E$9="Gran empresa",D57="Recerca"),Desplegables!$F$15,IF(AND($E$9="Gran empresa",D57="Desenvolupament"),Desplegables!$F$18,IF(AND($E$9="Mitjana empresa",D57="Recerca"),Desplegables!$F$14,IF(AND($E$9="Mitjana empresa",D57="Desenvolupament"),Desplegables!$F$17,IF(AND($E$9="Petita empresa",D57="Recerca"),Desplegables!$F$13,IF(AND($E$9="Petita empresa",D57="Desenvolupament"),Desplegables!$F$16,))))))</f>
        <v>0</v>
      </c>
      <c r="L57" s="69">
        <f>+K57*J57</f>
        <v>0</v>
      </c>
      <c r="M57" s="39"/>
      <c r="O57" s="294"/>
      <c r="P57" s="295"/>
    </row>
    <row r="58" spans="1:116" x14ac:dyDescent="0.35">
      <c r="B58" s="4"/>
      <c r="C58" s="5"/>
      <c r="D58" s="132"/>
      <c r="E58" s="41"/>
      <c r="F58" s="246"/>
      <c r="G58" s="246"/>
      <c r="H58" s="248"/>
      <c r="I58" s="40"/>
      <c r="J58" s="67"/>
      <c r="K58" s="68">
        <f>IF(AND($E$9="Gran empresa",D58="Recerca"),Desplegables!$F$15,IF(AND($E$9="Gran empresa",D58="Desenvolupament"),Desplegables!$F$18,IF(AND($E$9="Mitjana empresa",D58="Recerca"),Desplegables!$F$14,IF(AND($E$9="Mitjana empresa",D58="Desenvolupament"),Desplegables!$F$17,IF(AND($E$9="Petita empresa",D58="Recerca"),Desplegables!$F$13,IF(AND($E$9="Petita empresa",D58="Desenvolupament"),Desplegables!$F$16,))))))</f>
        <v>0</v>
      </c>
      <c r="L58" s="69">
        <f>+K58*J58</f>
        <v>0</v>
      </c>
      <c r="M58" s="39"/>
      <c r="O58" s="71"/>
      <c r="P58" s="72"/>
    </row>
    <row r="59" spans="1:116" x14ac:dyDescent="0.35">
      <c r="B59" s="73"/>
      <c r="C59" s="74"/>
      <c r="D59" s="133"/>
      <c r="E59" s="43"/>
      <c r="F59" s="123"/>
      <c r="G59" s="123"/>
      <c r="H59" s="134"/>
      <c r="I59" s="76"/>
      <c r="J59" s="77"/>
      <c r="K59" s="78"/>
      <c r="L59" s="76"/>
      <c r="M59" s="39"/>
      <c r="O59" s="296"/>
      <c r="P59" s="297"/>
    </row>
    <row r="60" spans="1:116" x14ac:dyDescent="0.35">
      <c r="B60" s="135"/>
      <c r="C60" s="135"/>
      <c r="D60" s="79"/>
      <c r="E60" s="320" t="s">
        <v>4</v>
      </c>
      <c r="F60" s="320"/>
      <c r="G60" s="320"/>
      <c r="H60" s="320"/>
      <c r="I60" s="137">
        <f>SUM(I56:I59)</f>
        <v>0</v>
      </c>
      <c r="J60" s="138">
        <f>SUM(J56:J59)</f>
        <v>0</v>
      </c>
      <c r="K60" s="85">
        <f>IF(J60=0,0,L60/J60)</f>
        <v>0</v>
      </c>
      <c r="L60" s="82">
        <f>SUM(L56:L59)</f>
        <v>0</v>
      </c>
      <c r="M60" s="39"/>
    </row>
    <row r="61" spans="1:116" s="27" customFormat="1" x14ac:dyDescent="0.35">
      <c r="A61" s="51"/>
      <c r="B61" s="126"/>
      <c r="C61" s="86"/>
      <c r="D61" s="86"/>
      <c r="E61" s="127"/>
      <c r="F61" s="127"/>
      <c r="G61" s="127"/>
      <c r="H61" s="127"/>
      <c r="I61" s="89"/>
      <c r="J61" s="90"/>
      <c r="K61" s="90"/>
      <c r="L61" s="91"/>
      <c r="M61" s="39"/>
    </row>
    <row r="62" spans="1:116" s="27" customFormat="1" x14ac:dyDescent="0.35">
      <c r="A62" s="51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39"/>
    </row>
    <row r="63" spans="1:116" s="27" customFormat="1" ht="15" thickBot="1" x14ac:dyDescent="0.4">
      <c r="A63" s="51"/>
      <c r="B63" s="55" t="s">
        <v>19</v>
      </c>
      <c r="C63" s="30"/>
      <c r="D63" s="30"/>
      <c r="E63" s="30"/>
      <c r="F63" s="30"/>
      <c r="G63" s="30"/>
      <c r="H63" s="139"/>
      <c r="I63" s="30"/>
      <c r="J63" s="30"/>
      <c r="K63" s="30"/>
      <c r="L63" s="30"/>
      <c r="M63" s="30"/>
      <c r="N63" s="30"/>
      <c r="O63" s="30"/>
      <c r="P63" s="30"/>
    </row>
    <row r="64" spans="1:116" s="27" customFormat="1" x14ac:dyDescent="0.35">
      <c r="A64" s="51"/>
      <c r="B64" s="140" t="s">
        <v>184</v>
      </c>
      <c r="C64" s="39"/>
      <c r="D64" s="39"/>
      <c r="E64" s="39"/>
      <c r="F64" s="39"/>
      <c r="G64" s="39"/>
      <c r="H64" s="141"/>
      <c r="I64" s="39"/>
      <c r="J64" s="39"/>
      <c r="K64" s="39"/>
      <c r="L64" s="39"/>
      <c r="M64" s="39"/>
    </row>
    <row r="65" spans="1:116" s="27" customFormat="1" x14ac:dyDescent="0.35">
      <c r="A65" s="51"/>
      <c r="B65" s="52"/>
      <c r="H65" s="142"/>
      <c r="M65" s="39"/>
    </row>
    <row r="66" spans="1:116" s="64" customFormat="1" ht="30.75" customHeight="1" x14ac:dyDescent="0.35">
      <c r="A66" s="59"/>
      <c r="B66" s="63"/>
      <c r="C66" s="60" t="s">
        <v>0</v>
      </c>
      <c r="D66" s="61" t="s">
        <v>24</v>
      </c>
      <c r="E66" s="321" t="s">
        <v>18</v>
      </c>
      <c r="F66" s="322"/>
      <c r="G66" s="322"/>
      <c r="H66" s="323"/>
      <c r="I66" s="60" t="s">
        <v>26</v>
      </c>
      <c r="J66" s="61" t="s">
        <v>27</v>
      </c>
      <c r="K66" s="131" t="s">
        <v>20</v>
      </c>
      <c r="L66" s="131" t="s">
        <v>21</v>
      </c>
      <c r="M66" s="38"/>
      <c r="N66" s="63"/>
      <c r="O66" s="292" t="s">
        <v>110</v>
      </c>
      <c r="P66" s="29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</row>
    <row r="67" spans="1:116" x14ac:dyDescent="0.35">
      <c r="B67" s="39"/>
      <c r="C67" s="5"/>
      <c r="D67" s="143"/>
      <c r="E67" s="41"/>
      <c r="F67" s="246"/>
      <c r="G67" s="246"/>
      <c r="H67" s="248"/>
      <c r="I67" s="40"/>
      <c r="J67" s="67"/>
      <c r="K67" s="144">
        <f>IF(AND($E$9="Gran empresa",D67="Genèric"),Desplegables!$F$22,IF(AND($E$9="Mitjana empresa",D67="Genèric"),Desplegables!$F$22,IF(AND($E$9="Petita empresa",D67="Genèric"),Desplegables!$F$22,IF(AND($E$9="Acreditat TECNIO",D67="Genèric"),Desplegables!$F$22,))))</f>
        <v>0</v>
      </c>
      <c r="L67" s="145">
        <f>+J67*K67</f>
        <v>0</v>
      </c>
      <c r="M67" s="39"/>
      <c r="O67" s="294"/>
      <c r="P67" s="295"/>
    </row>
    <row r="68" spans="1:116" x14ac:dyDescent="0.35">
      <c r="B68" s="39"/>
      <c r="C68" s="73"/>
      <c r="D68" s="133"/>
      <c r="E68" s="43"/>
      <c r="F68" s="123"/>
      <c r="G68" s="123"/>
      <c r="H68" s="134"/>
      <c r="I68" s="76"/>
      <c r="J68" s="146"/>
      <c r="K68" s="147"/>
      <c r="L68" s="148"/>
      <c r="M68" s="39"/>
      <c r="O68" s="296"/>
      <c r="P68" s="297"/>
    </row>
    <row r="69" spans="1:116" x14ac:dyDescent="0.35">
      <c r="B69" s="126"/>
      <c r="C69" s="135"/>
      <c r="D69" s="135"/>
      <c r="E69" s="306" t="s">
        <v>4</v>
      </c>
      <c r="F69" s="306"/>
      <c r="G69" s="306"/>
      <c r="H69" s="307"/>
      <c r="I69" s="125">
        <f>SUM(I67:I68)</f>
        <v>0</v>
      </c>
      <c r="J69" s="149">
        <f>SUM(J67:J68)</f>
        <v>0</v>
      </c>
      <c r="K69" s="150">
        <f>IF(J69=0,0,L69/J69)</f>
        <v>0</v>
      </c>
      <c r="L69" s="151">
        <f>SUM(L67:L68)</f>
        <v>0</v>
      </c>
      <c r="M69" s="39"/>
    </row>
    <row r="70" spans="1:116" s="27" customFormat="1" x14ac:dyDescent="0.35">
      <c r="A70" s="51"/>
      <c r="B70" s="39"/>
      <c r="I70" s="152" t="str">
        <f>IF(SUM(I67:I68)&gt;3000,"NOTA: Es permet un import màxim de 1.500 euros","")</f>
        <v/>
      </c>
      <c r="J70" s="27" t="str">
        <f>IF(SUM(J67:J68)&gt;3000,"NOTA: Es permet un import màxim de 1.500 euros","")</f>
        <v/>
      </c>
      <c r="L70" s="152"/>
      <c r="M70" s="39"/>
    </row>
    <row r="71" spans="1:116" x14ac:dyDescent="0.35">
      <c r="B71" s="39"/>
      <c r="C71" s="27"/>
      <c r="D71" s="27"/>
      <c r="E71" s="27"/>
      <c r="F71" s="27"/>
      <c r="G71" s="27"/>
      <c r="H71" s="142"/>
      <c r="I71" s="27"/>
      <c r="J71" s="27"/>
      <c r="K71" s="27"/>
      <c r="L71" s="152"/>
      <c r="M71" s="39"/>
    </row>
    <row r="72" spans="1:116" ht="15" thickBot="1" x14ac:dyDescent="0.4">
      <c r="B72" s="153"/>
      <c r="C72" s="154" t="s">
        <v>5</v>
      </c>
      <c r="D72" s="154"/>
      <c r="E72" s="155"/>
      <c r="F72" s="156"/>
      <c r="G72" s="156"/>
      <c r="H72" s="155"/>
      <c r="I72" s="30"/>
      <c r="J72" s="30"/>
      <c r="K72" s="30"/>
      <c r="L72" s="157"/>
      <c r="M72" s="30"/>
      <c r="N72" s="30"/>
    </row>
    <row r="73" spans="1:116" s="64" customFormat="1" ht="30.75" customHeight="1" thickBot="1" x14ac:dyDescent="0.4">
      <c r="A73" s="59"/>
      <c r="B73" s="63"/>
      <c r="C73" s="63"/>
      <c r="D73" s="63"/>
      <c r="E73" s="63"/>
      <c r="F73" s="308" t="s">
        <v>26</v>
      </c>
      <c r="G73" s="309"/>
      <c r="H73" s="309"/>
      <c r="I73" s="310"/>
      <c r="J73" s="299" t="s">
        <v>27</v>
      </c>
      <c r="K73" s="299"/>
      <c r="L73" s="299"/>
      <c r="M73" s="158" t="s">
        <v>20</v>
      </c>
      <c r="N73" s="158" t="s">
        <v>21</v>
      </c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</row>
    <row r="74" spans="1:116" x14ac:dyDescent="0.35">
      <c r="B74" s="27"/>
      <c r="C74" s="311" t="s">
        <v>7</v>
      </c>
      <c r="D74" s="312"/>
      <c r="E74" s="159" t="s">
        <v>1</v>
      </c>
      <c r="F74" s="317">
        <f>+SUMIFS($I$23:$I$26,$C$23:$C$26,$C$74)</f>
        <v>0</v>
      </c>
      <c r="G74" s="317"/>
      <c r="H74" s="317"/>
      <c r="I74" s="318">
        <f>+SUM($F$74:$F$77)</f>
        <v>0</v>
      </c>
      <c r="J74" s="160">
        <f>+SUMIFS($J$23:$J$26,$D$23:$D$26,$C$74)</f>
        <v>0</v>
      </c>
      <c r="K74" s="300">
        <f>+SUM($J$74:$J$77)</f>
        <v>0</v>
      </c>
      <c r="L74" s="300"/>
      <c r="M74" s="161">
        <f>IF(AND($E$9="Gran empresa",$C$74="Recerca"),Desplegables!$F$15,IF(AND($E$9="Gran empresa",$C$74="Desenvolupament"),Desplegables!$F$18,IF(AND($E$9="Mitjana empresa",$C$74="Recerca"),Desplegables!$F$14,IF(AND($E$9="Mitjana empresa",$C$74="Desenvolupament"),Desplegables!$F$17,IF(AND($E$9="Petita empresa",$C$74="Recerca"),Desplegables!$F$13,IF(AND($E$9="Petita empresa",$C$74="Desenvolupament"),Desplegables!$F$16,IF($E$9="Agent TECNIO",1,)))))))</f>
        <v>0</v>
      </c>
      <c r="N74" s="162">
        <f>+SUMIFS(L23:L26,D23:D26,C74)</f>
        <v>0</v>
      </c>
    </row>
    <row r="75" spans="1:116" x14ac:dyDescent="0.35">
      <c r="B75" s="27"/>
      <c r="C75" s="313"/>
      <c r="D75" s="314"/>
      <c r="E75" s="159" t="s">
        <v>3</v>
      </c>
      <c r="F75" s="317">
        <f>+SUMIFS($I$45:$I$48,$C$45:$C$48,$C$74)</f>
        <v>0</v>
      </c>
      <c r="G75" s="317"/>
      <c r="H75" s="317"/>
      <c r="I75" s="319"/>
      <c r="J75" s="163">
        <f>+SUMIFS($J$45:$J$48,$D$45:$D$48,$C$74)</f>
        <v>0</v>
      </c>
      <c r="K75" s="301"/>
      <c r="L75" s="301"/>
      <c r="M75" s="164">
        <f>IF(AND($E$9="Gran empresa",$C$74="Recerca"),Desplegables!$F$15,IF(AND($E$9="Gran empresa",$C$74="Desenvolupament"),Desplegables!$F$18,IF(AND($E$9="Mitjana empresa",$C$74="Recerca"),Desplegables!$F$14,IF(AND($E$9="Mitjana empresa",$C$74="Desenvolupament"),Desplegables!$F$17,IF(AND($E$9="Petita empresa",$C$74="Recerca"),Desplegables!$F$13,IF(AND($E$9="Petita empresa",$C$74="Desenvolupament"),Desplegables!$F$16,IF($E$9="Agent TECNIO",1,)))))))</f>
        <v>0</v>
      </c>
      <c r="N75" s="165">
        <f>+SUMIFS(L45:L48,D45:D48,C74)</f>
        <v>0</v>
      </c>
    </row>
    <row r="76" spans="1:116" x14ac:dyDescent="0.35">
      <c r="B76" s="27"/>
      <c r="C76" s="313"/>
      <c r="D76" s="314"/>
      <c r="E76" s="159" t="s">
        <v>2</v>
      </c>
      <c r="F76" s="317">
        <f>+SUMIFS($I$56:$I$59,$C$56:$C$59,$C$74)</f>
        <v>0</v>
      </c>
      <c r="G76" s="317"/>
      <c r="H76" s="317"/>
      <c r="I76" s="319"/>
      <c r="J76" s="163">
        <f>+SUMIFS($J$56:$J$59,$D$56:$D$59,$C$74)</f>
        <v>0</v>
      </c>
      <c r="K76" s="301"/>
      <c r="L76" s="301"/>
      <c r="M76" s="164">
        <f>IF(AND($E$9="Gran empresa",$C$74="Recerca"),Desplegables!$F$15,IF(AND($E$9="Gran empresa",$C$74="Desenvolupament"),Desplegables!$F$18,IF(AND($E$9="Mitjana empresa",$C$74="Recerca"),Desplegables!$F$14,IF(AND($E$9="Mitjana empresa",$C$74="Desenvolupament"),Desplegables!$F$17,IF(AND($E$9="Petita empresa",$C$74="Recerca"),Desplegables!$F$13,IF(AND($E$9="Petita empresa",$C$74="Desenvolupament"),Desplegables!$F$16,IF($E$9="Agent TECNIO",1,)))))))</f>
        <v>0</v>
      </c>
      <c r="N76" s="165">
        <f>+SUMIFS(L56:L59,D56:D59,C74)</f>
        <v>0</v>
      </c>
    </row>
    <row r="77" spans="1:116" x14ac:dyDescent="0.35">
      <c r="B77" s="27"/>
      <c r="C77" s="315"/>
      <c r="D77" s="316"/>
      <c r="E77" s="159" t="s">
        <v>14</v>
      </c>
      <c r="F77" s="317">
        <f>+F74*Desplegables!$E$24</f>
        <v>0</v>
      </c>
      <c r="G77" s="317"/>
      <c r="H77" s="317"/>
      <c r="I77" s="319"/>
      <c r="J77" s="163">
        <f>+J74*Desplegables!$E$24</f>
        <v>0</v>
      </c>
      <c r="K77" s="301"/>
      <c r="L77" s="301"/>
      <c r="M77" s="164">
        <f>IF(AND($E$9="Gran empresa",$C$74="Recerca"),Desplegables!$F$15,IF(AND($E$9="Gran empresa",$C$74="Desenvolupament"),Desplegables!$F$18,IF(AND($E$9="Mitjana empresa",$C$74="Recerca"),Desplegables!$F$14,IF(AND($E$9="Mitjana empresa",$C$74="Desenvolupament"),Desplegables!$F$17,IF(AND($E$9="Petita empresa",$C$74="Recerca"),Desplegables!$F$13,IF(AND($E$9="Petita empresa",$C$74="Desenvolupament"),Desplegables!$F$16,IF($E$9="Agent TECNIO",1,)))))))</f>
        <v>0</v>
      </c>
      <c r="N77" s="165">
        <f>+N74*Desplegables!$E$24</f>
        <v>0</v>
      </c>
    </row>
    <row r="78" spans="1:116" x14ac:dyDescent="0.35">
      <c r="B78" s="27"/>
      <c r="C78" s="311" t="s">
        <v>6</v>
      </c>
      <c r="D78" s="312"/>
      <c r="E78" s="159" t="s">
        <v>1</v>
      </c>
      <c r="F78" s="317">
        <f>+SUMIFS($I$23:$I$26,$C$23:$C$26,$C$78)</f>
        <v>0</v>
      </c>
      <c r="G78" s="317"/>
      <c r="H78" s="317"/>
      <c r="I78" s="319">
        <f>+SUM($F$78:$F$81)</f>
        <v>0</v>
      </c>
      <c r="J78" s="163">
        <f>+SUMIFS($J$23:$J$26,$D$23:$D$26,$C$78)</f>
        <v>0</v>
      </c>
      <c r="K78" s="301">
        <f>+SUM($J$78:$J$81)</f>
        <v>0</v>
      </c>
      <c r="L78" s="301"/>
      <c r="M78" s="164">
        <f>IF(AND($E$9="Gran empresa",$C$78="Recerca"),Desplegables!$F$15,IF(AND($E$9="Gran empresa",$C$78="Desenvolupament"),Desplegables!$F$18,IF(AND($E$9="Mitjana empresa",$C$78="Recerca"),Desplegables!$F$14,IF(AND($E$9="Mitjana empresa",$C$78="Desenvolupament"),Desplegables!$F$17,IF(AND($E$9="Petita empresa",$C$78="Recerca"),Desplegables!$F$13,IF(AND($E$9="Petita empresa",$C$78="Desenvolupament"),Desplegables!$F$16,IF($E$9="Agent TECNIO",1,)))))))</f>
        <v>0</v>
      </c>
      <c r="N78" s="165">
        <f>+SUMIFS(L23:L26,D23:D26,C78)</f>
        <v>0</v>
      </c>
    </row>
    <row r="79" spans="1:116" x14ac:dyDescent="0.35">
      <c r="B79" s="27"/>
      <c r="C79" s="313"/>
      <c r="D79" s="314"/>
      <c r="E79" s="159" t="s">
        <v>3</v>
      </c>
      <c r="F79" s="317">
        <f>+SUMIFS($I$45:$I$48,$C$45:$C$48,$C$78)</f>
        <v>0</v>
      </c>
      <c r="G79" s="317"/>
      <c r="H79" s="317"/>
      <c r="I79" s="319"/>
      <c r="J79" s="163">
        <f>+SUMIFS($J$45:$J$48,$D$45:$D$48,$C$78)</f>
        <v>0</v>
      </c>
      <c r="K79" s="301"/>
      <c r="L79" s="301"/>
      <c r="M79" s="164">
        <f>IF(AND($E$9="Gran empresa",$C$78="Recerca"),Desplegables!$F$15,IF(AND($E$9="Gran empresa",$C$78="Desenvolupament"),Desplegables!$F$18,IF(AND($E$9="Mitjana empresa",$C$78="Recerca"),Desplegables!$F$14,IF(AND($E$9="Mitjana empresa",$C$78="Desenvolupament"),Desplegables!$F$17,IF(AND($E$9="Petita empresa",$C$78="Recerca"),Desplegables!$F$13,IF(AND($E$9="Petita empresa",$C$78="Desenvolupament"),Desplegables!$F$16,IF($E$9="Agent TECNIO",1,)))))))</f>
        <v>0</v>
      </c>
      <c r="N79" s="165">
        <f>+SUMIFS(L45:L48,D45:D48,C78)</f>
        <v>0</v>
      </c>
    </row>
    <row r="80" spans="1:116" x14ac:dyDescent="0.35">
      <c r="B80" s="27"/>
      <c r="C80" s="313"/>
      <c r="D80" s="314"/>
      <c r="E80" s="159" t="s">
        <v>2</v>
      </c>
      <c r="F80" s="317">
        <f>+SUMIFS($I$56:$I$59,$C$56:$C$59,$C$78)</f>
        <v>0</v>
      </c>
      <c r="G80" s="317"/>
      <c r="H80" s="317"/>
      <c r="I80" s="319"/>
      <c r="J80" s="163">
        <f>+SUMIFS($J$56:$J$59,$D$56:$D$59,$C$78)</f>
        <v>0</v>
      </c>
      <c r="K80" s="301"/>
      <c r="L80" s="301"/>
      <c r="M80" s="164">
        <f>IF(AND($E$9="Gran empresa",$C$78="Recerca"),Desplegables!$F$15,IF(AND($E$9="Gran empresa",$C$78="Desenvolupament"),Desplegables!$F$18,IF(AND($E$9="Mitjana empresa",$C$78="Recerca"),Desplegables!$F$14,IF(AND($E$9="Mitjana empresa",$C$78="Desenvolupament"),Desplegables!$F$17,IF(AND($E$9="Petita empresa",$C$78="Recerca"),Desplegables!$F$13,IF(AND($E$9="Petita empresa",$C$78="Desenvolupament"),Desplegables!$F$16,IF($E$9="Agent TECNIO",1,)))))))</f>
        <v>0</v>
      </c>
      <c r="N80" s="165">
        <f>+SUMIFS(L56:L59,D56:D59,C78)</f>
        <v>0</v>
      </c>
    </row>
    <row r="81" spans="2:14" x14ac:dyDescent="0.35">
      <c r="B81" s="27"/>
      <c r="C81" s="315"/>
      <c r="D81" s="316"/>
      <c r="E81" s="159" t="s">
        <v>14</v>
      </c>
      <c r="F81" s="317">
        <f>+F78*Desplegables!$E$24</f>
        <v>0</v>
      </c>
      <c r="G81" s="317"/>
      <c r="H81" s="317"/>
      <c r="I81" s="319"/>
      <c r="J81" s="163">
        <f>+J78*Desplegables!$E$24</f>
        <v>0</v>
      </c>
      <c r="K81" s="301"/>
      <c r="L81" s="301"/>
      <c r="M81" s="164">
        <f>IF(AND($E$9="Gran empresa",$C$78="Recerca"),Desplegables!$F$15,IF(AND($E$9="Gran empresa",$C$78="Desenvolupament"),Desplegables!$F$18,IF(AND($E$9="Mitjana empresa",$C$78="Recerca"),Desplegables!$F$14,IF(AND($E$9="Mitjana empresa",$C$78="Desenvolupament"),Desplegables!$F$17,IF(AND($E$9="Petita empresa",$C$78="Recerca"),Desplegables!$F$13,IF(AND($E$9="Petita empresa",$C$78="Desenvolupament"),Desplegables!$F$16,IF($E$9="Agent TECNIO",1,)))))))</f>
        <v>0</v>
      </c>
      <c r="N81" s="165">
        <f>+N78*Desplegables!$E$24</f>
        <v>0</v>
      </c>
    </row>
    <row r="82" spans="2:14" ht="15" thickBot="1" x14ac:dyDescent="0.4">
      <c r="B82" s="27"/>
      <c r="C82" s="351" t="s">
        <v>30</v>
      </c>
      <c r="D82" s="352"/>
      <c r="E82" s="166" t="s">
        <v>31</v>
      </c>
      <c r="F82" s="353">
        <f>+SUMIFS($I$67:$I$68,$C$67:$C$68,$C$82)</f>
        <v>0</v>
      </c>
      <c r="G82" s="353"/>
      <c r="H82" s="353"/>
      <c r="I82" s="167">
        <f>$F$82</f>
        <v>0</v>
      </c>
      <c r="J82" s="168">
        <f>+SUMIFS($J$67:$J$68,$D$67:$D$68,$C$82)</f>
        <v>0</v>
      </c>
      <c r="K82" s="302">
        <f>$J$82</f>
        <v>0</v>
      </c>
      <c r="L82" s="303"/>
      <c r="M82" s="169">
        <f>IF(AND($E$9="Gran empresa",C82="Genèric"),Desplegables!$F$22,IF(AND($E$9="Mitjana empresa",C82="Genèric"),Desplegables!$F$22,IF(AND($E$9="Petita empresa",C82="Genèric"),Desplegables!$F$22,IF(AND($E$9="Acreditat TECNIO",C82="Genèric"),Desplegables!$F$22,))))</f>
        <v>0</v>
      </c>
      <c r="N82" s="170">
        <f>+SUM(L67:L68)</f>
        <v>0</v>
      </c>
    </row>
    <row r="83" spans="2:14" ht="15.5" x14ac:dyDescent="0.35">
      <c r="B83" s="27"/>
      <c r="C83" s="27"/>
      <c r="D83" s="27"/>
      <c r="E83" s="171" t="s">
        <v>41</v>
      </c>
      <c r="F83" s="343">
        <f>SUM($F$74:$F$82)</f>
        <v>0</v>
      </c>
      <c r="G83" s="344"/>
      <c r="H83" s="344"/>
      <c r="I83" s="345"/>
      <c r="J83" s="304">
        <f>SUM($K$74:$K$82)</f>
        <v>0</v>
      </c>
      <c r="K83" s="305"/>
      <c r="L83" s="305"/>
      <c r="M83" s="172">
        <f>IF($J$83=0,0,$N$83/$J$83)</f>
        <v>0</v>
      </c>
      <c r="N83" s="173">
        <f>IF(AND(E9&lt;&gt;"Acreditat TECNIO",SUM(N74:N82)&gt;Desplegables!H19),Desplegables!H19,SUM(N74:N82))</f>
        <v>0</v>
      </c>
    </row>
    <row r="84" spans="2:14" ht="15.5" x14ac:dyDescent="0.35">
      <c r="B84" s="27"/>
      <c r="C84" s="27"/>
      <c r="D84" s="27"/>
      <c r="E84" s="171"/>
      <c r="F84" s="350"/>
      <c r="G84" s="350"/>
      <c r="H84" s="350"/>
      <c r="I84" s="350"/>
      <c r="J84" s="298"/>
      <c r="K84" s="298"/>
      <c r="L84" s="298"/>
      <c r="M84" s="174"/>
      <c r="N84" s="175" t="str">
        <f>IF($N$83=250000,"NOTA: Ajut limitat per superar màxim establert","")</f>
        <v/>
      </c>
    </row>
    <row r="85" spans="2:14" ht="15.5" x14ac:dyDescent="0.3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175"/>
    </row>
    <row r="86" spans="2:14" x14ac:dyDescent="0.3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2:14" x14ac:dyDescent="0.35">
      <c r="B87" s="27"/>
      <c r="C87" s="176" t="s">
        <v>109</v>
      </c>
      <c r="D87" s="32"/>
      <c r="E87" s="32"/>
      <c r="F87" s="32"/>
      <c r="G87" s="32"/>
      <c r="H87" s="32"/>
      <c r="I87" s="32"/>
      <c r="J87" s="27"/>
      <c r="K87" s="27"/>
      <c r="L87" s="27"/>
      <c r="M87" s="27"/>
    </row>
    <row r="88" spans="2:14" x14ac:dyDescent="0.35">
      <c r="B88" s="27"/>
      <c r="C88" s="39"/>
      <c r="D88" s="39"/>
      <c r="E88" s="39"/>
      <c r="F88" s="39"/>
      <c r="G88" s="39"/>
      <c r="H88" s="39"/>
      <c r="I88" s="39"/>
      <c r="J88" s="27"/>
      <c r="K88" s="27"/>
      <c r="L88" s="27"/>
      <c r="M88" s="27"/>
    </row>
    <row r="89" spans="2:14" ht="15" thickBot="1" x14ac:dyDescent="0.4">
      <c r="B89" s="27"/>
      <c r="C89" s="346" t="s">
        <v>128</v>
      </c>
      <c r="D89" s="346"/>
      <c r="E89" s="346"/>
      <c r="F89" s="346" t="s">
        <v>85</v>
      </c>
      <c r="G89" s="346"/>
      <c r="H89" s="346"/>
      <c r="I89" s="346"/>
      <c r="J89" s="27"/>
      <c r="K89" s="27"/>
      <c r="L89" s="27"/>
      <c r="M89" s="27"/>
    </row>
    <row r="90" spans="2:14" ht="15.5" x14ac:dyDescent="0.35">
      <c r="B90" s="27"/>
      <c r="C90" s="347">
        <f>IF(AND($E$8="Gran empresa",$C$74="Recerca"),$I$74,IF(AND($E$8="Mitjana empresa",$C$74="Recerca"),$I$74,IF(AND($E$8="Petita empresa",$C$74="Recerca"),$I$74,IF($E$8="Acreditat TECNIO",0,))))</f>
        <v>0</v>
      </c>
      <c r="D90" s="347"/>
      <c r="E90" s="347"/>
      <c r="F90" s="347">
        <f>IF(AND($E$8="Gran empresa",$C$78="Desenvolupament"),$I$78,IF(AND($E$8="Mitjana empresa",$C$78="Desenvolupament"),$I$78,IF(AND($E$8="Petita empresa",$C$78="Desenvolupament"),$I$78,IF($E$8="Acreditat TECNIO",0,))))</f>
        <v>0</v>
      </c>
      <c r="G90" s="348"/>
      <c r="H90" s="348"/>
      <c r="I90" s="348"/>
      <c r="J90" s="27"/>
      <c r="K90" s="27"/>
      <c r="L90" s="27"/>
      <c r="M90" s="27"/>
    </row>
    <row r="91" spans="2:14" ht="15" thickBot="1" x14ac:dyDescent="0.4">
      <c r="B91" s="27"/>
      <c r="C91" s="346" t="s">
        <v>91</v>
      </c>
      <c r="D91" s="346"/>
      <c r="E91" s="346"/>
      <c r="F91" s="346" t="s">
        <v>84</v>
      </c>
      <c r="G91" s="346"/>
      <c r="H91" s="346"/>
      <c r="I91" s="346"/>
      <c r="J91" s="27"/>
      <c r="K91" s="27"/>
      <c r="L91" s="27"/>
      <c r="M91" s="27"/>
    </row>
    <row r="92" spans="2:14" ht="15.5" x14ac:dyDescent="0.35">
      <c r="B92" s="27"/>
      <c r="C92" s="349">
        <f>IF($C$82="Genèric",$I$82)</f>
        <v>0</v>
      </c>
      <c r="D92" s="349"/>
      <c r="E92" s="349"/>
      <c r="F92" s="347">
        <f>IF($E$8="Acreditat TECNIO",SUM($I$74+$I$78),0)</f>
        <v>0</v>
      </c>
      <c r="G92" s="348"/>
      <c r="H92" s="348"/>
      <c r="I92" s="348"/>
      <c r="J92" s="27"/>
      <c r="K92" s="27"/>
      <c r="L92" s="27"/>
      <c r="M92" s="27"/>
    </row>
    <row r="93" spans="2:14" ht="15" thickBot="1" x14ac:dyDescent="0.4">
      <c r="B93" s="27"/>
      <c r="C93" s="39"/>
      <c r="D93" s="39"/>
      <c r="E93" s="39"/>
      <c r="F93" s="346" t="s">
        <v>83</v>
      </c>
      <c r="G93" s="346"/>
      <c r="H93" s="346"/>
      <c r="I93" s="346"/>
      <c r="J93" s="27"/>
      <c r="K93" s="27"/>
      <c r="L93" s="27"/>
      <c r="M93" s="27"/>
    </row>
    <row r="94" spans="2:14" ht="15.5" x14ac:dyDescent="0.35">
      <c r="B94" s="27"/>
      <c r="C94" s="39"/>
      <c r="D94" s="39"/>
      <c r="E94" s="39"/>
      <c r="F94" s="347">
        <f>$F$83</f>
        <v>0</v>
      </c>
      <c r="G94" s="348"/>
      <c r="H94" s="348"/>
      <c r="I94" s="348"/>
      <c r="J94" s="27"/>
      <c r="K94" s="27"/>
      <c r="L94" s="27"/>
      <c r="M94" s="27"/>
    </row>
    <row r="95" spans="2:14" x14ac:dyDescent="0.35">
      <c r="B95" s="27"/>
      <c r="C95" s="39"/>
      <c r="D95" s="39"/>
      <c r="E95" s="39"/>
      <c r="F95" s="39"/>
      <c r="G95" s="39"/>
      <c r="H95" s="39"/>
      <c r="I95" s="39"/>
      <c r="J95" s="27"/>
      <c r="K95" s="27"/>
      <c r="L95" s="27"/>
      <c r="M95" s="27"/>
    </row>
    <row r="96" spans="2:14" x14ac:dyDescent="0.35">
      <c r="B96" s="27"/>
      <c r="C96" s="39"/>
      <c r="D96" s="39"/>
      <c r="E96" s="39"/>
      <c r="F96" s="39"/>
      <c r="G96" s="39"/>
      <c r="H96" s="39"/>
      <c r="I96" s="39"/>
      <c r="J96" s="27"/>
      <c r="K96" s="27"/>
      <c r="L96" s="27"/>
      <c r="M96" s="27"/>
    </row>
    <row r="97" spans="2:13" x14ac:dyDescent="0.3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2:13" x14ac:dyDescent="0.3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2:13" x14ac:dyDescent="0.3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2:13" x14ac:dyDescent="0.3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2:13" x14ac:dyDescent="0.3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2:13" x14ac:dyDescent="0.3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2:13" x14ac:dyDescent="0.3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2:13" x14ac:dyDescent="0.3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2:13" x14ac:dyDescent="0.3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2:13" x14ac:dyDescent="0.3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2:13" x14ac:dyDescent="0.3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2:13" x14ac:dyDescent="0.3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2:13" x14ac:dyDescent="0.3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2:13" x14ac:dyDescent="0.3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2:13" x14ac:dyDescent="0.3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2:13" x14ac:dyDescent="0.3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2:13" x14ac:dyDescent="0.3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2:13" x14ac:dyDescent="0.3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2:13" x14ac:dyDescent="0.3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2:13" x14ac:dyDescent="0.3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2:13" x14ac:dyDescent="0.3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2:13" x14ac:dyDescent="0.3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2:13" x14ac:dyDescent="0.3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2:13" x14ac:dyDescent="0.3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2:13" x14ac:dyDescent="0.3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2:13" x14ac:dyDescent="0.3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2:13" x14ac:dyDescent="0.3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2:13" x14ac:dyDescent="0.3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2:13" x14ac:dyDescent="0.3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2:13" x14ac:dyDescent="0.3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2:13" x14ac:dyDescent="0.3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2:13" x14ac:dyDescent="0.3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2:13" x14ac:dyDescent="0.3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2:13" x14ac:dyDescent="0.3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2:13" x14ac:dyDescent="0.3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2:13" x14ac:dyDescent="0.3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2:13" x14ac:dyDescent="0.3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2:13" x14ac:dyDescent="0.3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2:13" x14ac:dyDescent="0.3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2:13" x14ac:dyDescent="0.3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2:13" x14ac:dyDescent="0.3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2:13" x14ac:dyDescent="0.3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2:13" x14ac:dyDescent="0.3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2:13" x14ac:dyDescent="0.3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2:13" x14ac:dyDescent="0.3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2:13" x14ac:dyDescent="0.3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2:13" x14ac:dyDescent="0.3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2:13" x14ac:dyDescent="0.3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2:13" x14ac:dyDescent="0.3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</row>
    <row r="146" spans="2:13" x14ac:dyDescent="0.3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2:13" x14ac:dyDescent="0.3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</row>
    <row r="148" spans="2:13" x14ac:dyDescent="0.3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2:13" x14ac:dyDescent="0.3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</row>
    <row r="150" spans="2:13" x14ac:dyDescent="0.3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2:13" x14ac:dyDescent="0.3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2:13" x14ac:dyDescent="0.3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2:13" x14ac:dyDescent="0.35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</row>
    <row r="154" spans="2:13" x14ac:dyDescent="0.35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</row>
    <row r="155" spans="2:13" x14ac:dyDescent="0.3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</row>
    <row r="156" spans="2:13" x14ac:dyDescent="0.35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</row>
    <row r="157" spans="2:13" x14ac:dyDescent="0.3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</row>
    <row r="158" spans="2:13" x14ac:dyDescent="0.3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</row>
    <row r="159" spans="2:13" x14ac:dyDescent="0.3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</row>
    <row r="160" spans="2:13" x14ac:dyDescent="0.3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</row>
    <row r="161" spans="2:13" x14ac:dyDescent="0.3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</row>
    <row r="162" spans="2:13" x14ac:dyDescent="0.3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</row>
    <row r="163" spans="2:13" x14ac:dyDescent="0.3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</row>
    <row r="164" spans="2:13" x14ac:dyDescent="0.3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</row>
    <row r="165" spans="2:13" x14ac:dyDescent="0.3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</row>
    <row r="166" spans="2:13" x14ac:dyDescent="0.3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2:13" x14ac:dyDescent="0.3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2:13" x14ac:dyDescent="0.3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2:13" x14ac:dyDescent="0.3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</row>
    <row r="170" spans="2:13" x14ac:dyDescent="0.3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</row>
    <row r="171" spans="2:13" x14ac:dyDescent="0.3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2:13" x14ac:dyDescent="0.3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2:13" x14ac:dyDescent="0.3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2:13" x14ac:dyDescent="0.3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2:13" x14ac:dyDescent="0.3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2:13" x14ac:dyDescent="0.3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2:13" x14ac:dyDescent="0.3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2:13" x14ac:dyDescent="0.3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2:13" x14ac:dyDescent="0.35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2:13" x14ac:dyDescent="0.3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</row>
    <row r="181" spans="2:13" x14ac:dyDescent="0.3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2:13" x14ac:dyDescent="0.35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</row>
    <row r="183" spans="2:13" x14ac:dyDescent="0.35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</row>
    <row r="184" spans="2:13" x14ac:dyDescent="0.35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</row>
    <row r="185" spans="2:13" x14ac:dyDescent="0.3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</row>
    <row r="186" spans="2:13" x14ac:dyDescent="0.3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</row>
    <row r="187" spans="2:13" x14ac:dyDescent="0.3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</row>
    <row r="188" spans="2:13" x14ac:dyDescent="0.3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2:13" x14ac:dyDescent="0.3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</row>
    <row r="190" spans="2:13" x14ac:dyDescent="0.3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</row>
    <row r="191" spans="2:13" x14ac:dyDescent="0.3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</row>
    <row r="192" spans="2:13" x14ac:dyDescent="0.3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</row>
    <row r="193" spans="2:13" x14ac:dyDescent="0.3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</row>
    <row r="194" spans="2:13" x14ac:dyDescent="0.3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</row>
    <row r="195" spans="2:13" x14ac:dyDescent="0.3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</row>
    <row r="196" spans="2:13" x14ac:dyDescent="0.3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</row>
    <row r="197" spans="2:13" x14ac:dyDescent="0.3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</row>
    <row r="198" spans="2:13" x14ac:dyDescent="0.3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</row>
    <row r="199" spans="2:13" x14ac:dyDescent="0.3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</row>
    <row r="200" spans="2:13" x14ac:dyDescent="0.3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</row>
    <row r="201" spans="2:13" x14ac:dyDescent="0.3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</row>
    <row r="202" spans="2:13" x14ac:dyDescent="0.3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</row>
    <row r="203" spans="2:13" x14ac:dyDescent="0.3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</row>
    <row r="204" spans="2:13" x14ac:dyDescent="0.3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</row>
    <row r="205" spans="2:13" x14ac:dyDescent="0.3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</row>
    <row r="206" spans="2:13" x14ac:dyDescent="0.3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</row>
    <row r="207" spans="2:13" x14ac:dyDescent="0.3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</row>
    <row r="208" spans="2:13" x14ac:dyDescent="0.3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</row>
    <row r="209" spans="2:13" x14ac:dyDescent="0.3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2:13" x14ac:dyDescent="0.3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</row>
    <row r="211" spans="2:13" x14ac:dyDescent="0.3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</row>
    <row r="212" spans="2:13" x14ac:dyDescent="0.3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</row>
    <row r="213" spans="2:13" x14ac:dyDescent="0.3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</row>
    <row r="214" spans="2:13" x14ac:dyDescent="0.3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</row>
    <row r="215" spans="2:13" x14ac:dyDescent="0.3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2:13" x14ac:dyDescent="0.3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</row>
    <row r="217" spans="2:13" x14ac:dyDescent="0.3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</row>
    <row r="218" spans="2:13" x14ac:dyDescent="0.3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</row>
    <row r="219" spans="2:13" x14ac:dyDescent="0.3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</row>
    <row r="220" spans="2:13" x14ac:dyDescent="0.3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</row>
    <row r="221" spans="2:13" x14ac:dyDescent="0.3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</row>
    <row r="222" spans="2:13" x14ac:dyDescent="0.3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</row>
    <row r="223" spans="2:13" x14ac:dyDescent="0.3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</row>
    <row r="224" spans="2:13" x14ac:dyDescent="0.35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</row>
    <row r="225" spans="2:13" x14ac:dyDescent="0.35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</row>
    <row r="226" spans="2:13" x14ac:dyDescent="0.35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</row>
    <row r="227" spans="2:13" x14ac:dyDescent="0.35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</row>
    <row r="228" spans="2:13" x14ac:dyDescent="0.35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</row>
    <row r="229" spans="2:13" x14ac:dyDescent="0.35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</row>
    <row r="230" spans="2:13" x14ac:dyDescent="0.35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</row>
    <row r="231" spans="2:13" x14ac:dyDescent="0.35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</row>
    <row r="232" spans="2:13" x14ac:dyDescent="0.35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</row>
    <row r="233" spans="2:13" x14ac:dyDescent="0.35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</row>
    <row r="234" spans="2:13" x14ac:dyDescent="0.35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</row>
    <row r="235" spans="2:13" x14ac:dyDescent="0.35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</row>
    <row r="236" spans="2:13" x14ac:dyDescent="0.35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</row>
    <row r="237" spans="2:13" x14ac:dyDescent="0.35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</row>
    <row r="238" spans="2:13" x14ac:dyDescent="0.35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</row>
    <row r="239" spans="2:13" x14ac:dyDescent="0.35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</row>
    <row r="240" spans="2:13" x14ac:dyDescent="0.35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</row>
    <row r="241" spans="2:13" x14ac:dyDescent="0.35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</row>
    <row r="242" spans="2:13" x14ac:dyDescent="0.35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</row>
    <row r="243" spans="2:13" x14ac:dyDescent="0.35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</row>
    <row r="244" spans="2:13" x14ac:dyDescent="0.35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</row>
    <row r="245" spans="2:13" x14ac:dyDescent="0.35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</row>
    <row r="246" spans="2:13" x14ac:dyDescent="0.35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</row>
    <row r="247" spans="2:13" x14ac:dyDescent="0.35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</row>
    <row r="248" spans="2:13" x14ac:dyDescent="0.35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</row>
    <row r="249" spans="2:13" x14ac:dyDescent="0.35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</row>
    <row r="250" spans="2:13" x14ac:dyDescent="0.35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</row>
    <row r="251" spans="2:13" x14ac:dyDescent="0.35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</row>
    <row r="252" spans="2:13" x14ac:dyDescent="0.35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</row>
    <row r="253" spans="2:13" x14ac:dyDescent="0.35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</row>
    <row r="254" spans="2:13" x14ac:dyDescent="0.35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</row>
    <row r="255" spans="2:13" x14ac:dyDescent="0.35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</row>
    <row r="256" spans="2:13" x14ac:dyDescent="0.35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</row>
    <row r="257" spans="2:13" x14ac:dyDescent="0.35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</row>
    <row r="258" spans="2:13" x14ac:dyDescent="0.35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</row>
    <row r="259" spans="2:13" x14ac:dyDescent="0.35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</row>
    <row r="260" spans="2:13" x14ac:dyDescent="0.35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</row>
    <row r="261" spans="2:13" x14ac:dyDescent="0.35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</row>
    <row r="262" spans="2:13" x14ac:dyDescent="0.35"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</row>
    <row r="263" spans="2:13" x14ac:dyDescent="0.35"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2:13" x14ac:dyDescent="0.35"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</row>
    <row r="265" spans="2:13" x14ac:dyDescent="0.35"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</row>
    <row r="266" spans="2:13" x14ac:dyDescent="0.35"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</row>
    <row r="267" spans="2:13" x14ac:dyDescent="0.35"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</row>
    <row r="268" spans="2:13" x14ac:dyDescent="0.35"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</row>
    <row r="269" spans="2:13" x14ac:dyDescent="0.35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</row>
    <row r="270" spans="2:13" x14ac:dyDescent="0.35"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</row>
    <row r="271" spans="2:13" x14ac:dyDescent="0.35"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</row>
    <row r="272" spans="2:13" x14ac:dyDescent="0.35"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2:13" x14ac:dyDescent="0.35"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</row>
    <row r="274" spans="2:13" x14ac:dyDescent="0.35"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</row>
    <row r="275" spans="2:13" x14ac:dyDescent="0.35"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</row>
    <row r="276" spans="2:13" x14ac:dyDescent="0.35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</row>
    <row r="277" spans="2:13" x14ac:dyDescent="0.35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</row>
    <row r="278" spans="2:13" x14ac:dyDescent="0.35"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</row>
    <row r="279" spans="2:13" x14ac:dyDescent="0.35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</row>
    <row r="280" spans="2:13" x14ac:dyDescent="0.35"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</row>
    <row r="281" spans="2:13" x14ac:dyDescent="0.35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</row>
    <row r="282" spans="2:13" x14ac:dyDescent="0.35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</row>
    <row r="283" spans="2:13" x14ac:dyDescent="0.35"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</row>
    <row r="284" spans="2:13" x14ac:dyDescent="0.35"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</row>
    <row r="285" spans="2:13" x14ac:dyDescent="0.35"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</row>
    <row r="286" spans="2:13" x14ac:dyDescent="0.35"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</row>
    <row r="287" spans="2:13" x14ac:dyDescent="0.35"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</row>
    <row r="288" spans="2:13" x14ac:dyDescent="0.35"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</row>
    <row r="289" spans="2:13" x14ac:dyDescent="0.35"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</row>
    <row r="290" spans="2:13" x14ac:dyDescent="0.35"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</row>
    <row r="291" spans="2:13" x14ac:dyDescent="0.35"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</row>
    <row r="292" spans="2:13" x14ac:dyDescent="0.35"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</row>
    <row r="293" spans="2:13" x14ac:dyDescent="0.35"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</row>
    <row r="294" spans="2:13" x14ac:dyDescent="0.35"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</row>
    <row r="295" spans="2:13" x14ac:dyDescent="0.35"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</row>
    <row r="296" spans="2:13" x14ac:dyDescent="0.35"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</row>
    <row r="297" spans="2:13" x14ac:dyDescent="0.35"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</row>
    <row r="298" spans="2:13" x14ac:dyDescent="0.35"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</row>
    <row r="299" spans="2:13" x14ac:dyDescent="0.35"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</row>
    <row r="300" spans="2:13" x14ac:dyDescent="0.35"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</row>
    <row r="301" spans="2:13" x14ac:dyDescent="0.35"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</row>
    <row r="302" spans="2:13" x14ac:dyDescent="0.35"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</row>
    <row r="303" spans="2:13" x14ac:dyDescent="0.35"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</row>
    <row r="304" spans="2:13" x14ac:dyDescent="0.35"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</row>
    <row r="305" spans="2:13" x14ac:dyDescent="0.35"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</row>
    <row r="306" spans="2:13" x14ac:dyDescent="0.35"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</row>
    <row r="307" spans="2:13" x14ac:dyDescent="0.35"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</row>
    <row r="308" spans="2:13" x14ac:dyDescent="0.35"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</row>
    <row r="309" spans="2:13" x14ac:dyDescent="0.35"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</row>
    <row r="310" spans="2:13" x14ac:dyDescent="0.35"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</row>
    <row r="311" spans="2:13" x14ac:dyDescent="0.35"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</row>
    <row r="312" spans="2:13" x14ac:dyDescent="0.35"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</row>
    <row r="313" spans="2:13" x14ac:dyDescent="0.35"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</row>
    <row r="314" spans="2:13" x14ac:dyDescent="0.35"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</row>
    <row r="315" spans="2:13" x14ac:dyDescent="0.35"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</row>
    <row r="316" spans="2:13" x14ac:dyDescent="0.35"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</row>
    <row r="317" spans="2:13" x14ac:dyDescent="0.35"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</row>
    <row r="318" spans="2:13" x14ac:dyDescent="0.35"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</row>
    <row r="319" spans="2:13" x14ac:dyDescent="0.35"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</row>
    <row r="320" spans="2:13" x14ac:dyDescent="0.35"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</row>
    <row r="321" spans="2:13" x14ac:dyDescent="0.35"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</row>
    <row r="322" spans="2:13" x14ac:dyDescent="0.35"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</row>
    <row r="323" spans="2:13" x14ac:dyDescent="0.35"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</row>
    <row r="324" spans="2:13" x14ac:dyDescent="0.35"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</row>
    <row r="325" spans="2:13" x14ac:dyDescent="0.35"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</row>
    <row r="326" spans="2:13" x14ac:dyDescent="0.35"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</row>
    <row r="327" spans="2:13" x14ac:dyDescent="0.35"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</row>
    <row r="328" spans="2:13" x14ac:dyDescent="0.35"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</row>
    <row r="329" spans="2:13" x14ac:dyDescent="0.35"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</row>
    <row r="330" spans="2:13" x14ac:dyDescent="0.35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</row>
    <row r="331" spans="2:13" x14ac:dyDescent="0.35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</row>
    <row r="332" spans="2:13" x14ac:dyDescent="0.35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</row>
    <row r="333" spans="2:13" x14ac:dyDescent="0.35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</row>
    <row r="334" spans="2:13" x14ac:dyDescent="0.35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</row>
    <row r="335" spans="2:13" x14ac:dyDescent="0.35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</row>
    <row r="336" spans="2:13" x14ac:dyDescent="0.35"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</row>
    <row r="337" spans="2:13" x14ac:dyDescent="0.35"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</row>
    <row r="338" spans="2:13" x14ac:dyDescent="0.35"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</row>
    <row r="339" spans="2:13" x14ac:dyDescent="0.35"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</row>
    <row r="340" spans="2:13" x14ac:dyDescent="0.35"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</row>
    <row r="341" spans="2:13" x14ac:dyDescent="0.35"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</row>
    <row r="342" spans="2:13" x14ac:dyDescent="0.35"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</row>
    <row r="343" spans="2:13" x14ac:dyDescent="0.35"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</row>
    <row r="344" spans="2:13" x14ac:dyDescent="0.35"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</row>
    <row r="345" spans="2:13" x14ac:dyDescent="0.35"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</row>
    <row r="346" spans="2:13" x14ac:dyDescent="0.35"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</row>
    <row r="347" spans="2:13" x14ac:dyDescent="0.35"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</row>
    <row r="348" spans="2:13" x14ac:dyDescent="0.35"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</row>
    <row r="349" spans="2:13" x14ac:dyDescent="0.35"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</row>
    <row r="350" spans="2:13" x14ac:dyDescent="0.35"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</row>
    <row r="351" spans="2:13" x14ac:dyDescent="0.35"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</row>
    <row r="352" spans="2:13" x14ac:dyDescent="0.35"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</row>
    <row r="353" spans="2:13" x14ac:dyDescent="0.35"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</row>
    <row r="354" spans="2:13" x14ac:dyDescent="0.35"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</row>
    <row r="355" spans="2:13" x14ac:dyDescent="0.35"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</row>
    <row r="356" spans="2:13" x14ac:dyDescent="0.35"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</row>
    <row r="357" spans="2:13" x14ac:dyDescent="0.35"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</row>
    <row r="358" spans="2:13" x14ac:dyDescent="0.35"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</row>
    <row r="359" spans="2:13" x14ac:dyDescent="0.35"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</row>
    <row r="360" spans="2:13" x14ac:dyDescent="0.35"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</row>
    <row r="361" spans="2:13" x14ac:dyDescent="0.35"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</row>
    <row r="362" spans="2:13" x14ac:dyDescent="0.35"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</row>
    <row r="363" spans="2:13" x14ac:dyDescent="0.35"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</row>
    <row r="364" spans="2:13" x14ac:dyDescent="0.35"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</row>
    <row r="365" spans="2:13" x14ac:dyDescent="0.35"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</row>
    <row r="366" spans="2:13" x14ac:dyDescent="0.35"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</row>
    <row r="367" spans="2:13" x14ac:dyDescent="0.35"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</row>
    <row r="368" spans="2:13" x14ac:dyDescent="0.35"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</row>
    <row r="369" spans="2:13" x14ac:dyDescent="0.35"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</row>
    <row r="370" spans="2:13" x14ac:dyDescent="0.35"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</row>
    <row r="371" spans="2:13" x14ac:dyDescent="0.35"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</row>
    <row r="372" spans="2:13" x14ac:dyDescent="0.35"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</row>
    <row r="373" spans="2:13" x14ac:dyDescent="0.35"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</row>
    <row r="374" spans="2:13" x14ac:dyDescent="0.35"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</row>
    <row r="375" spans="2:13" x14ac:dyDescent="0.35"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</row>
    <row r="376" spans="2:13" x14ac:dyDescent="0.35"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</row>
    <row r="377" spans="2:13" x14ac:dyDescent="0.35"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</row>
    <row r="378" spans="2:13" x14ac:dyDescent="0.35"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</row>
    <row r="379" spans="2:13" x14ac:dyDescent="0.35"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</row>
    <row r="380" spans="2:13" x14ac:dyDescent="0.35"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</row>
    <row r="381" spans="2:13" x14ac:dyDescent="0.35"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</row>
    <row r="382" spans="2:13" x14ac:dyDescent="0.35"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</row>
    <row r="383" spans="2:13" x14ac:dyDescent="0.35"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</row>
    <row r="384" spans="2:13" x14ac:dyDescent="0.35"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</row>
    <row r="385" spans="2:13" x14ac:dyDescent="0.35"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</row>
    <row r="386" spans="2:13" x14ac:dyDescent="0.35"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</row>
    <row r="387" spans="2:13" x14ac:dyDescent="0.35"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</row>
    <row r="388" spans="2:13" x14ac:dyDescent="0.35"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</row>
    <row r="389" spans="2:13" x14ac:dyDescent="0.35"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</row>
    <row r="390" spans="2:13" x14ac:dyDescent="0.35"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</row>
    <row r="391" spans="2:13" x14ac:dyDescent="0.35"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</row>
    <row r="392" spans="2:13" x14ac:dyDescent="0.35"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</row>
    <row r="393" spans="2:13" x14ac:dyDescent="0.35"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</row>
    <row r="394" spans="2:13" x14ac:dyDescent="0.35"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</row>
    <row r="395" spans="2:13" x14ac:dyDescent="0.35"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</row>
    <row r="396" spans="2:13" x14ac:dyDescent="0.35"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</row>
    <row r="397" spans="2:13" x14ac:dyDescent="0.35"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</row>
    <row r="398" spans="2:13" x14ac:dyDescent="0.35"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</row>
    <row r="399" spans="2:13" x14ac:dyDescent="0.35"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</row>
    <row r="400" spans="2:13" x14ac:dyDescent="0.35"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</row>
    <row r="401" spans="2:13" x14ac:dyDescent="0.35"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</row>
    <row r="402" spans="2:13" x14ac:dyDescent="0.35"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</row>
    <row r="403" spans="2:13" x14ac:dyDescent="0.35"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</row>
    <row r="404" spans="2:13" x14ac:dyDescent="0.35"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</row>
    <row r="405" spans="2:13" x14ac:dyDescent="0.35"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</row>
    <row r="406" spans="2:13" x14ac:dyDescent="0.35"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</row>
    <row r="407" spans="2:13" x14ac:dyDescent="0.35"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</row>
    <row r="408" spans="2:13" x14ac:dyDescent="0.35"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</row>
    <row r="409" spans="2:13" x14ac:dyDescent="0.35"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</row>
    <row r="410" spans="2:13" x14ac:dyDescent="0.35"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</row>
    <row r="411" spans="2:13" x14ac:dyDescent="0.35"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</row>
    <row r="412" spans="2:13" x14ac:dyDescent="0.35"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</row>
    <row r="413" spans="2:13" x14ac:dyDescent="0.35"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</row>
    <row r="414" spans="2:13" x14ac:dyDescent="0.35"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</row>
    <row r="415" spans="2:13" x14ac:dyDescent="0.35"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</row>
    <row r="416" spans="2:13" x14ac:dyDescent="0.35"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</row>
    <row r="417" spans="2:13" x14ac:dyDescent="0.35"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</row>
    <row r="418" spans="2:13" x14ac:dyDescent="0.35"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</row>
    <row r="419" spans="2:13" x14ac:dyDescent="0.35"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</row>
    <row r="420" spans="2:13" x14ac:dyDescent="0.35"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</row>
    <row r="421" spans="2:13" x14ac:dyDescent="0.35"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</row>
    <row r="422" spans="2:13" x14ac:dyDescent="0.35"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</row>
    <row r="423" spans="2:13" x14ac:dyDescent="0.35"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</row>
    <row r="424" spans="2:13" x14ac:dyDescent="0.35"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</row>
    <row r="425" spans="2:13" x14ac:dyDescent="0.35"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</row>
    <row r="426" spans="2:13" x14ac:dyDescent="0.35"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</row>
    <row r="427" spans="2:13" x14ac:dyDescent="0.35"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</row>
    <row r="428" spans="2:13" x14ac:dyDescent="0.35"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</row>
    <row r="429" spans="2:13" x14ac:dyDescent="0.35"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</row>
    <row r="430" spans="2:13" x14ac:dyDescent="0.35"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</row>
    <row r="431" spans="2:13" x14ac:dyDescent="0.35"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</row>
    <row r="432" spans="2:13" x14ac:dyDescent="0.35"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</row>
    <row r="433" spans="2:13" x14ac:dyDescent="0.35"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</row>
    <row r="434" spans="2:13" x14ac:dyDescent="0.35"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</row>
    <row r="435" spans="2:13" x14ac:dyDescent="0.35"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</row>
    <row r="436" spans="2:13" x14ac:dyDescent="0.35"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</row>
    <row r="437" spans="2:13" x14ac:dyDescent="0.35"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</row>
    <row r="438" spans="2:13" x14ac:dyDescent="0.35"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</row>
    <row r="439" spans="2:13" x14ac:dyDescent="0.35"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</row>
    <row r="440" spans="2:13" x14ac:dyDescent="0.35"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</row>
    <row r="441" spans="2:13" x14ac:dyDescent="0.35"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</row>
    <row r="442" spans="2:13" x14ac:dyDescent="0.35"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</row>
    <row r="443" spans="2:13" x14ac:dyDescent="0.35"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</row>
    <row r="444" spans="2:13" x14ac:dyDescent="0.35"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</row>
    <row r="445" spans="2:13" x14ac:dyDescent="0.35"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</row>
    <row r="446" spans="2:13" x14ac:dyDescent="0.35"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</row>
    <row r="447" spans="2:13" x14ac:dyDescent="0.35"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</row>
    <row r="448" spans="2:13" x14ac:dyDescent="0.35"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</row>
    <row r="449" spans="2:13" x14ac:dyDescent="0.35"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</row>
    <row r="450" spans="2:13" x14ac:dyDescent="0.35"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</row>
    <row r="451" spans="2:13" x14ac:dyDescent="0.35"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</row>
    <row r="452" spans="2:13" x14ac:dyDescent="0.35"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</row>
    <row r="453" spans="2:13" x14ac:dyDescent="0.35"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</row>
    <row r="454" spans="2:13" x14ac:dyDescent="0.35"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</row>
    <row r="455" spans="2:13" x14ac:dyDescent="0.35"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</row>
    <row r="456" spans="2:13" x14ac:dyDescent="0.35"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</row>
    <row r="457" spans="2:13" x14ac:dyDescent="0.35"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</row>
    <row r="458" spans="2:13" x14ac:dyDescent="0.35"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</row>
    <row r="459" spans="2:13" x14ac:dyDescent="0.35"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</row>
    <row r="460" spans="2:13" x14ac:dyDescent="0.35"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</row>
    <row r="461" spans="2:13" x14ac:dyDescent="0.35"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</row>
    <row r="462" spans="2:13" x14ac:dyDescent="0.35"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</row>
    <row r="463" spans="2:13" x14ac:dyDescent="0.35"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</row>
    <row r="464" spans="2:13" x14ac:dyDescent="0.35"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</row>
    <row r="465" spans="3:13" x14ac:dyDescent="0.35"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</row>
    <row r="466" spans="3:13" x14ac:dyDescent="0.35"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</row>
    <row r="467" spans="3:13" x14ac:dyDescent="0.35"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</row>
    <row r="468" spans="3:13" x14ac:dyDescent="0.35"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</row>
    <row r="469" spans="3:13" x14ac:dyDescent="0.35"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</row>
    <row r="470" spans="3:13" x14ac:dyDescent="0.35"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</row>
    <row r="471" spans="3:13" x14ac:dyDescent="0.35"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</row>
    <row r="472" spans="3:13" x14ac:dyDescent="0.35"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</row>
    <row r="473" spans="3:13" x14ac:dyDescent="0.35"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</row>
    <row r="474" spans="3:13" x14ac:dyDescent="0.35"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</row>
    <row r="475" spans="3:13" x14ac:dyDescent="0.35"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</row>
    <row r="476" spans="3:13" x14ac:dyDescent="0.35"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</row>
    <row r="477" spans="3:13" x14ac:dyDescent="0.35"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</row>
    <row r="478" spans="3:13" x14ac:dyDescent="0.35"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</row>
    <row r="479" spans="3:13" x14ac:dyDescent="0.35"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</row>
    <row r="480" spans="3:13" x14ac:dyDescent="0.35"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</row>
    <row r="481" spans="3:13" x14ac:dyDescent="0.35"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</row>
    <row r="482" spans="3:13" x14ac:dyDescent="0.35"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</row>
    <row r="483" spans="3:13" x14ac:dyDescent="0.35"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</row>
    <row r="484" spans="3:13" x14ac:dyDescent="0.35"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</row>
    <row r="485" spans="3:13" x14ac:dyDescent="0.35"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</row>
    <row r="486" spans="3:13" x14ac:dyDescent="0.35"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</row>
    <row r="487" spans="3:13" x14ac:dyDescent="0.35"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</row>
    <row r="488" spans="3:13" x14ac:dyDescent="0.35"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</row>
    <row r="489" spans="3:13" x14ac:dyDescent="0.35"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</row>
    <row r="490" spans="3:13" x14ac:dyDescent="0.35"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</row>
    <row r="491" spans="3:13" x14ac:dyDescent="0.35"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</row>
    <row r="492" spans="3:13" x14ac:dyDescent="0.35"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</row>
    <row r="493" spans="3:13" x14ac:dyDescent="0.35"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</row>
    <row r="494" spans="3:13" x14ac:dyDescent="0.35"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</row>
    <row r="495" spans="3:13" x14ac:dyDescent="0.35"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</row>
    <row r="496" spans="3:13" x14ac:dyDescent="0.35"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</row>
    <row r="497" spans="3:13" x14ac:dyDescent="0.35"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</row>
    <row r="498" spans="3:13" x14ac:dyDescent="0.35"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</row>
    <row r="499" spans="3:13" x14ac:dyDescent="0.35"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</row>
    <row r="500" spans="3:13" x14ac:dyDescent="0.35"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</row>
    <row r="501" spans="3:13" x14ac:dyDescent="0.35"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</row>
    <row r="502" spans="3:13" x14ac:dyDescent="0.35"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</row>
    <row r="503" spans="3:13" x14ac:dyDescent="0.35"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</row>
    <row r="504" spans="3:13" x14ac:dyDescent="0.35"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</row>
    <row r="505" spans="3:13" x14ac:dyDescent="0.35"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</row>
    <row r="506" spans="3:13" x14ac:dyDescent="0.35"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</row>
    <row r="507" spans="3:13" x14ac:dyDescent="0.35"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</row>
    <row r="508" spans="3:13" x14ac:dyDescent="0.35"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</row>
    <row r="509" spans="3:13" x14ac:dyDescent="0.35"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</row>
    <row r="510" spans="3:13" x14ac:dyDescent="0.35"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</row>
    <row r="511" spans="3:13" x14ac:dyDescent="0.35"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</row>
    <row r="512" spans="3:13" x14ac:dyDescent="0.35"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</row>
    <row r="513" spans="3:13" x14ac:dyDescent="0.35"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</row>
    <row r="514" spans="3:13" x14ac:dyDescent="0.35"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</row>
    <row r="515" spans="3:13" x14ac:dyDescent="0.35"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</row>
    <row r="516" spans="3:13" x14ac:dyDescent="0.35"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</row>
    <row r="517" spans="3:13" x14ac:dyDescent="0.35"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</row>
    <row r="518" spans="3:13" x14ac:dyDescent="0.35"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</row>
    <row r="519" spans="3:13" x14ac:dyDescent="0.35"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</row>
    <row r="520" spans="3:13" x14ac:dyDescent="0.35"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</row>
    <row r="521" spans="3:13" x14ac:dyDescent="0.35"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</row>
    <row r="522" spans="3:13" x14ac:dyDescent="0.35"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</row>
    <row r="523" spans="3:13" x14ac:dyDescent="0.35"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</row>
    <row r="524" spans="3:13" x14ac:dyDescent="0.35"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</row>
    <row r="525" spans="3:13" x14ac:dyDescent="0.35"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</row>
    <row r="526" spans="3:13" x14ac:dyDescent="0.35"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</row>
    <row r="527" spans="3:13" x14ac:dyDescent="0.35"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</row>
    <row r="528" spans="3:13" x14ac:dyDescent="0.35"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</row>
    <row r="529" spans="3:13" x14ac:dyDescent="0.35"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</row>
    <row r="530" spans="3:13" x14ac:dyDescent="0.35"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</row>
    <row r="531" spans="3:13" x14ac:dyDescent="0.35"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</row>
    <row r="532" spans="3:13" x14ac:dyDescent="0.35"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</row>
    <row r="533" spans="3:13" x14ac:dyDescent="0.35"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</row>
    <row r="534" spans="3:13" x14ac:dyDescent="0.35"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</row>
    <row r="535" spans="3:13" x14ac:dyDescent="0.35"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</row>
    <row r="536" spans="3:13" x14ac:dyDescent="0.35"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</row>
    <row r="537" spans="3:13" x14ac:dyDescent="0.35"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</row>
    <row r="538" spans="3:13" x14ac:dyDescent="0.35"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</row>
    <row r="539" spans="3:13" x14ac:dyDescent="0.35"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</row>
    <row r="540" spans="3:13" x14ac:dyDescent="0.35"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</row>
    <row r="541" spans="3:13" x14ac:dyDescent="0.35"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</row>
    <row r="542" spans="3:13" x14ac:dyDescent="0.35"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</row>
    <row r="543" spans="3:13" x14ac:dyDescent="0.35"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</row>
    <row r="544" spans="3:13" x14ac:dyDescent="0.35"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</row>
    <row r="545" spans="3:13" x14ac:dyDescent="0.35"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</row>
    <row r="546" spans="3:13" x14ac:dyDescent="0.35"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</row>
    <row r="547" spans="3:13" x14ac:dyDescent="0.35"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</row>
    <row r="548" spans="3:13" x14ac:dyDescent="0.35"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</row>
    <row r="549" spans="3:13" x14ac:dyDescent="0.35"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</row>
    <row r="550" spans="3:13" x14ac:dyDescent="0.35"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</row>
    <row r="551" spans="3:13" x14ac:dyDescent="0.35"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</row>
    <row r="552" spans="3:13" x14ac:dyDescent="0.35"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</row>
    <row r="553" spans="3:13" x14ac:dyDescent="0.35"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</row>
    <row r="554" spans="3:13" x14ac:dyDescent="0.35"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</row>
    <row r="555" spans="3:13" x14ac:dyDescent="0.35"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</row>
    <row r="556" spans="3:13" x14ac:dyDescent="0.35"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</row>
    <row r="557" spans="3:13" x14ac:dyDescent="0.35"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</row>
    <row r="558" spans="3:13" x14ac:dyDescent="0.35"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</row>
    <row r="559" spans="3:13" x14ac:dyDescent="0.35"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</row>
    <row r="560" spans="3:13" x14ac:dyDescent="0.35"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</row>
    <row r="561" spans="3:13" x14ac:dyDescent="0.35"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</row>
    <row r="562" spans="3:13" x14ac:dyDescent="0.35"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</row>
    <row r="563" spans="3:13" x14ac:dyDescent="0.35"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</row>
    <row r="564" spans="3:13" x14ac:dyDescent="0.35"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</row>
    <row r="565" spans="3:13" x14ac:dyDescent="0.35"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</row>
    <row r="566" spans="3:13" x14ac:dyDescent="0.35"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</row>
    <row r="567" spans="3:13" x14ac:dyDescent="0.35"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</row>
    <row r="568" spans="3:13" x14ac:dyDescent="0.35"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</row>
    <row r="569" spans="3:13" x14ac:dyDescent="0.35"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</row>
    <row r="570" spans="3:13" x14ac:dyDescent="0.35"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</row>
    <row r="571" spans="3:13" x14ac:dyDescent="0.35"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</row>
    <row r="572" spans="3:13" x14ac:dyDescent="0.35"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</row>
    <row r="573" spans="3:13" x14ac:dyDescent="0.35"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</row>
    <row r="574" spans="3:13" x14ac:dyDescent="0.35"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</row>
    <row r="575" spans="3:13" x14ac:dyDescent="0.35"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</row>
    <row r="576" spans="3:13" x14ac:dyDescent="0.35"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</row>
    <row r="577" spans="3:13" x14ac:dyDescent="0.35"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</row>
    <row r="578" spans="3:13" x14ac:dyDescent="0.35"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</row>
    <row r="579" spans="3:13" x14ac:dyDescent="0.35"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</row>
    <row r="580" spans="3:13" x14ac:dyDescent="0.35"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</row>
    <row r="581" spans="3:13" x14ac:dyDescent="0.35"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</row>
    <row r="582" spans="3:13" x14ac:dyDescent="0.35"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</row>
    <row r="583" spans="3:13" x14ac:dyDescent="0.35"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</row>
    <row r="584" spans="3:13" x14ac:dyDescent="0.35"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</row>
    <row r="585" spans="3:13" x14ac:dyDescent="0.35"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</row>
    <row r="586" spans="3:13" x14ac:dyDescent="0.35"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</row>
    <row r="587" spans="3:13" x14ac:dyDescent="0.35"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</row>
    <row r="588" spans="3:13" x14ac:dyDescent="0.35"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</row>
    <row r="589" spans="3:13" x14ac:dyDescent="0.35"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</row>
    <row r="590" spans="3:13" x14ac:dyDescent="0.35"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</row>
    <row r="591" spans="3:13" x14ac:dyDescent="0.35"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</row>
    <row r="592" spans="3:13" x14ac:dyDescent="0.35"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</row>
    <row r="593" spans="3:13" x14ac:dyDescent="0.35"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</row>
    <row r="594" spans="3:13" x14ac:dyDescent="0.35"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</row>
    <row r="595" spans="3:13" x14ac:dyDescent="0.35"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</row>
    <row r="596" spans="3:13" x14ac:dyDescent="0.35"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</row>
    <row r="597" spans="3:13" x14ac:dyDescent="0.35"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</row>
    <row r="598" spans="3:13" x14ac:dyDescent="0.35"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</row>
    <row r="599" spans="3:13" x14ac:dyDescent="0.35"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</row>
    <row r="600" spans="3:13" x14ac:dyDescent="0.35"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</row>
    <row r="601" spans="3:13" x14ac:dyDescent="0.35"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</row>
    <row r="602" spans="3:13" x14ac:dyDescent="0.35"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</row>
    <row r="603" spans="3:13" x14ac:dyDescent="0.35"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</row>
    <row r="604" spans="3:13" x14ac:dyDescent="0.35"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</row>
    <row r="605" spans="3:13" x14ac:dyDescent="0.35"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</row>
    <row r="606" spans="3:13" x14ac:dyDescent="0.35"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</row>
    <row r="607" spans="3:13" x14ac:dyDescent="0.35"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</row>
    <row r="608" spans="3:13" x14ac:dyDescent="0.35"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</row>
    <row r="609" spans="3:13" x14ac:dyDescent="0.35"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</row>
    <row r="610" spans="3:13" x14ac:dyDescent="0.35"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</row>
    <row r="611" spans="3:13" x14ac:dyDescent="0.35"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</row>
    <row r="612" spans="3:13" x14ac:dyDescent="0.35"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</row>
    <row r="613" spans="3:13" x14ac:dyDescent="0.35"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</row>
    <row r="614" spans="3:13" x14ac:dyDescent="0.35"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</row>
    <row r="615" spans="3:13" x14ac:dyDescent="0.35"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</row>
    <row r="616" spans="3:13" x14ac:dyDescent="0.35"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</row>
    <row r="617" spans="3:13" x14ac:dyDescent="0.35"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</row>
    <row r="618" spans="3:13" x14ac:dyDescent="0.35"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</row>
    <row r="619" spans="3:13" x14ac:dyDescent="0.35"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</row>
    <row r="620" spans="3:13" x14ac:dyDescent="0.35"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</row>
    <row r="621" spans="3:13" x14ac:dyDescent="0.35"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</row>
    <row r="622" spans="3:13" x14ac:dyDescent="0.35"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</row>
    <row r="623" spans="3:13" x14ac:dyDescent="0.35"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</row>
    <row r="624" spans="3:13" x14ac:dyDescent="0.35"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</row>
    <row r="625" spans="3:13" x14ac:dyDescent="0.35"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</row>
    <row r="626" spans="3:13" x14ac:dyDescent="0.35"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</row>
    <row r="627" spans="3:13" x14ac:dyDescent="0.35"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</row>
    <row r="628" spans="3:13" x14ac:dyDescent="0.35"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</row>
    <row r="629" spans="3:13" x14ac:dyDescent="0.35"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</row>
    <row r="630" spans="3:13" x14ac:dyDescent="0.35"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</row>
    <row r="631" spans="3:13" x14ac:dyDescent="0.35"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</row>
    <row r="632" spans="3:13" x14ac:dyDescent="0.35"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</row>
    <row r="633" spans="3:13" x14ac:dyDescent="0.35"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</row>
    <row r="634" spans="3:13" x14ac:dyDescent="0.35"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</row>
    <row r="635" spans="3:13" x14ac:dyDescent="0.35"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</row>
    <row r="636" spans="3:13" x14ac:dyDescent="0.35"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</row>
    <row r="637" spans="3:13" x14ac:dyDescent="0.35"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</row>
    <row r="638" spans="3:13" x14ac:dyDescent="0.35"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</row>
    <row r="639" spans="3:13" x14ac:dyDescent="0.35"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</row>
    <row r="640" spans="3:13" x14ac:dyDescent="0.35"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</row>
    <row r="641" spans="3:13" x14ac:dyDescent="0.35"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</row>
    <row r="642" spans="3:13" x14ac:dyDescent="0.35"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</row>
    <row r="643" spans="3:13" x14ac:dyDescent="0.35"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</row>
    <row r="644" spans="3:13" x14ac:dyDescent="0.35"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</row>
    <row r="645" spans="3:13" x14ac:dyDescent="0.35"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</row>
    <row r="646" spans="3:13" x14ac:dyDescent="0.35"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</row>
    <row r="647" spans="3:13" x14ac:dyDescent="0.35"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</row>
    <row r="648" spans="3:13" x14ac:dyDescent="0.35"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</row>
    <row r="649" spans="3:13" x14ac:dyDescent="0.35"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</row>
    <row r="650" spans="3:13" x14ac:dyDescent="0.35"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</row>
    <row r="651" spans="3:13" x14ac:dyDescent="0.35"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</row>
    <row r="652" spans="3:13" x14ac:dyDescent="0.35"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</row>
    <row r="653" spans="3:13" x14ac:dyDescent="0.35"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</row>
    <row r="654" spans="3:13" x14ac:dyDescent="0.35"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</row>
    <row r="655" spans="3:13" x14ac:dyDescent="0.35"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</row>
    <row r="656" spans="3:13" x14ac:dyDescent="0.35"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</row>
    <row r="657" spans="3:13" x14ac:dyDescent="0.35"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</row>
    <row r="658" spans="3:13" x14ac:dyDescent="0.35"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</row>
    <row r="659" spans="3:13" x14ac:dyDescent="0.35"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</row>
    <row r="660" spans="3:13" x14ac:dyDescent="0.35"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</row>
    <row r="661" spans="3:13" x14ac:dyDescent="0.35"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</row>
    <row r="662" spans="3:13" x14ac:dyDescent="0.35"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</row>
    <row r="663" spans="3:13" x14ac:dyDescent="0.35"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</row>
    <row r="664" spans="3:13" x14ac:dyDescent="0.35"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</row>
    <row r="665" spans="3:13" x14ac:dyDescent="0.35"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</row>
    <row r="666" spans="3:13" x14ac:dyDescent="0.35"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</row>
    <row r="667" spans="3:13" x14ac:dyDescent="0.35"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</row>
    <row r="668" spans="3:13" x14ac:dyDescent="0.35"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</row>
    <row r="669" spans="3:13" x14ac:dyDescent="0.35"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</row>
    <row r="670" spans="3:13" x14ac:dyDescent="0.35"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</row>
    <row r="671" spans="3:13" x14ac:dyDescent="0.35"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</row>
    <row r="672" spans="3:13" x14ac:dyDescent="0.35"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</row>
    <row r="673" spans="3:13" x14ac:dyDescent="0.35"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</row>
    <row r="674" spans="3:13" x14ac:dyDescent="0.35"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</row>
    <row r="675" spans="3:13" x14ac:dyDescent="0.35"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</row>
    <row r="676" spans="3:13" x14ac:dyDescent="0.35"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</row>
    <row r="677" spans="3:13" x14ac:dyDescent="0.35"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</row>
    <row r="678" spans="3:13" x14ac:dyDescent="0.35"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</row>
    <row r="679" spans="3:13" x14ac:dyDescent="0.35"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</row>
    <row r="680" spans="3:13" x14ac:dyDescent="0.35"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</row>
    <row r="681" spans="3:13" x14ac:dyDescent="0.35"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</row>
    <row r="682" spans="3:13" x14ac:dyDescent="0.35"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</row>
    <row r="683" spans="3:13" x14ac:dyDescent="0.35"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</row>
    <row r="684" spans="3:13" x14ac:dyDescent="0.35"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</row>
    <row r="685" spans="3:13" x14ac:dyDescent="0.35"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</row>
    <row r="686" spans="3:13" x14ac:dyDescent="0.35"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</row>
    <row r="687" spans="3:13" x14ac:dyDescent="0.35"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</row>
    <row r="688" spans="3:13" x14ac:dyDescent="0.35"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</row>
    <row r="689" spans="3:13" x14ac:dyDescent="0.35"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</row>
    <row r="690" spans="3:13" x14ac:dyDescent="0.35"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</row>
    <row r="691" spans="3:13" x14ac:dyDescent="0.35"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</row>
    <row r="692" spans="3:13" x14ac:dyDescent="0.35"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</row>
    <row r="693" spans="3:13" x14ac:dyDescent="0.35"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</row>
    <row r="694" spans="3:13" x14ac:dyDescent="0.35"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</row>
    <row r="695" spans="3:13" x14ac:dyDescent="0.35"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</row>
    <row r="696" spans="3:13" x14ac:dyDescent="0.35"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</row>
    <row r="697" spans="3:13" x14ac:dyDescent="0.35"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</row>
    <row r="698" spans="3:13" x14ac:dyDescent="0.35"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</row>
    <row r="699" spans="3:13" x14ac:dyDescent="0.35"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</row>
    <row r="700" spans="3:13" x14ac:dyDescent="0.35"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</row>
    <row r="701" spans="3:13" x14ac:dyDescent="0.35"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</row>
    <row r="702" spans="3:13" x14ac:dyDescent="0.35"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</row>
    <row r="703" spans="3:13" x14ac:dyDescent="0.35"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</row>
    <row r="704" spans="3:13" x14ac:dyDescent="0.35"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</row>
    <row r="705" spans="3:13" x14ac:dyDescent="0.35"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</row>
    <row r="706" spans="3:13" x14ac:dyDescent="0.35"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</row>
    <row r="707" spans="3:13" x14ac:dyDescent="0.35"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</row>
    <row r="708" spans="3:13" x14ac:dyDescent="0.35"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</row>
    <row r="709" spans="3:13" x14ac:dyDescent="0.35"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</row>
    <row r="710" spans="3:13" x14ac:dyDescent="0.35"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</row>
    <row r="711" spans="3:13" x14ac:dyDescent="0.35"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</row>
    <row r="712" spans="3:13" x14ac:dyDescent="0.35"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</row>
    <row r="713" spans="3:13" x14ac:dyDescent="0.35"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</row>
    <row r="714" spans="3:13" x14ac:dyDescent="0.35"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</row>
    <row r="715" spans="3:13" x14ac:dyDescent="0.35"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</row>
    <row r="716" spans="3:13" x14ac:dyDescent="0.35"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</row>
    <row r="717" spans="3:13" x14ac:dyDescent="0.35"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</row>
    <row r="718" spans="3:13" x14ac:dyDescent="0.35"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</row>
    <row r="719" spans="3:13" x14ac:dyDescent="0.35"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</row>
    <row r="720" spans="3:13" x14ac:dyDescent="0.35"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</row>
    <row r="721" spans="3:13" x14ac:dyDescent="0.35"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</row>
    <row r="722" spans="3:13" x14ac:dyDescent="0.35"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</row>
    <row r="723" spans="3:13" x14ac:dyDescent="0.35"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</row>
    <row r="724" spans="3:13" x14ac:dyDescent="0.35"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</row>
    <row r="725" spans="3:13" x14ac:dyDescent="0.35"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</row>
    <row r="726" spans="3:13" x14ac:dyDescent="0.35"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</row>
    <row r="727" spans="3:13" x14ac:dyDescent="0.35"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</row>
    <row r="728" spans="3:13" x14ac:dyDescent="0.35"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</row>
    <row r="729" spans="3:13" x14ac:dyDescent="0.35"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</row>
    <row r="730" spans="3:13" x14ac:dyDescent="0.35"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</row>
    <row r="731" spans="3:13" x14ac:dyDescent="0.35"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</row>
    <row r="732" spans="3:13" x14ac:dyDescent="0.35"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</row>
    <row r="733" spans="3:13" x14ac:dyDescent="0.35"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</row>
    <row r="734" spans="3:13" x14ac:dyDescent="0.35"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</row>
  </sheetData>
  <sheetProtection algorithmName="SHA-512" hashValue="yxH4o9PcoyUOSwKGOzQBAsQb5T6zFufF0rZjzXVeSDE7oUEfX3J97Tos2smmkZ/o5kPsfj5Qzsu8XyM+Za3H+A==" saltValue="ycSEinbjuPOByI+KvlTEoA==" spinCount="100000" sheet="1" objects="1" scenarios="1" insertRows="0" deleteRows="0" selectLockedCells="1"/>
  <mergeCells count="70">
    <mergeCell ref="C78:D81"/>
    <mergeCell ref="F78:H78"/>
    <mergeCell ref="I78:I81"/>
    <mergeCell ref="F79:H79"/>
    <mergeCell ref="C82:D82"/>
    <mergeCell ref="F82:H82"/>
    <mergeCell ref="F80:H80"/>
    <mergeCell ref="F81:H81"/>
    <mergeCell ref="F83:I83"/>
    <mergeCell ref="F93:I93"/>
    <mergeCell ref="F94:I94"/>
    <mergeCell ref="C89:E89"/>
    <mergeCell ref="F89:I89"/>
    <mergeCell ref="C90:E90"/>
    <mergeCell ref="C91:E91"/>
    <mergeCell ref="C92:E92"/>
    <mergeCell ref="F90:I90"/>
    <mergeCell ref="F91:I91"/>
    <mergeCell ref="F92:I92"/>
    <mergeCell ref="F84:I84"/>
    <mergeCell ref="B7:D7"/>
    <mergeCell ref="B8:D8"/>
    <mergeCell ref="B5:G5"/>
    <mergeCell ref="E7:G7"/>
    <mergeCell ref="E8:G8"/>
    <mergeCell ref="B9:D9"/>
    <mergeCell ref="B12:D12"/>
    <mergeCell ref="B13:D13"/>
    <mergeCell ref="B10:D10"/>
    <mergeCell ref="B11:D11"/>
    <mergeCell ref="E9:G9"/>
    <mergeCell ref="E10:G10"/>
    <mergeCell ref="E11:G11"/>
    <mergeCell ref="E12:G12"/>
    <mergeCell ref="E13:G13"/>
    <mergeCell ref="B17:I18"/>
    <mergeCell ref="O22:P22"/>
    <mergeCell ref="O23:P23"/>
    <mergeCell ref="O24:P24"/>
    <mergeCell ref="O26:P26"/>
    <mergeCell ref="O44:P44"/>
    <mergeCell ref="O45:P45"/>
    <mergeCell ref="O55:P55"/>
    <mergeCell ref="F73:I73"/>
    <mergeCell ref="C74:D77"/>
    <mergeCell ref="F74:H74"/>
    <mergeCell ref="I74:I77"/>
    <mergeCell ref="F75:H75"/>
    <mergeCell ref="F76:H76"/>
    <mergeCell ref="F77:H77"/>
    <mergeCell ref="E60:H60"/>
    <mergeCell ref="E69:H69"/>
    <mergeCell ref="E66:H66"/>
    <mergeCell ref="E55:H55"/>
    <mergeCell ref="E44:G44"/>
    <mergeCell ref="O56:P56"/>
    <mergeCell ref="O46:P46"/>
    <mergeCell ref="O48:P48"/>
    <mergeCell ref="O57:P57"/>
    <mergeCell ref="E49:H49"/>
    <mergeCell ref="O59:P59"/>
    <mergeCell ref="O66:P66"/>
    <mergeCell ref="O67:P67"/>
    <mergeCell ref="O68:P68"/>
    <mergeCell ref="J84:L84"/>
    <mergeCell ref="J73:L73"/>
    <mergeCell ref="K74:L77"/>
    <mergeCell ref="K78:L81"/>
    <mergeCell ref="K82:L82"/>
    <mergeCell ref="J83:L83"/>
  </mergeCells>
  <conditionalFormatting sqref="I69">
    <cfRule type="cellIs" dxfId="51" priority="33" operator="greaterThan">
      <formula>1500*2</formula>
    </cfRule>
    <cfRule type="containsBlanks" priority="34">
      <formula>LEN(TRIM(I69))=0</formula>
    </cfRule>
  </conditionalFormatting>
  <conditionalFormatting sqref="F35:F37">
    <cfRule type="cellIs" priority="13" operator="equal">
      <formula>0</formula>
    </cfRule>
    <cfRule type="cellIs" dxfId="50" priority="15" operator="between">
      <formula>0.1</formula>
      <formula>0.8</formula>
    </cfRule>
    <cfRule type="cellIs" dxfId="49" priority="16" operator="lessThan">
      <formula>0.1</formula>
    </cfRule>
  </conditionalFormatting>
  <conditionalFormatting sqref="F35:F37">
    <cfRule type="expression" dxfId="48" priority="6">
      <formula>$E$9="Acreditat TECNIO"</formula>
    </cfRule>
  </conditionalFormatting>
  <conditionalFormatting sqref="F35:F37">
    <cfRule type="cellIs" dxfId="47" priority="14" operator="greaterThan">
      <formula>0.8</formula>
    </cfRule>
  </conditionalFormatting>
  <conditionalFormatting sqref="H35:H37">
    <cfRule type="cellIs" priority="2" operator="equal">
      <formula>0</formula>
    </cfRule>
    <cfRule type="cellIs" dxfId="46" priority="4" operator="between">
      <formula>0.1</formula>
      <formula>0.8</formula>
    </cfRule>
    <cfRule type="cellIs" dxfId="45" priority="5" operator="lessThan">
      <formula>0.1</formula>
    </cfRule>
  </conditionalFormatting>
  <conditionalFormatting sqref="H35:H37">
    <cfRule type="expression" dxfId="44" priority="1">
      <formula>$E$9="Acreditat TECNIO"</formula>
    </cfRule>
  </conditionalFormatting>
  <conditionalFormatting sqref="H35:H37">
    <cfRule type="cellIs" dxfId="43" priority="3" operator="greaterThan">
      <formula>0.8</formula>
    </cfRule>
  </conditionalFormatting>
  <conditionalFormatting sqref="I49:J49">
    <cfRule type="expression" dxfId="42" priority="50">
      <formula>$I$49&gt;$F$83/2</formula>
    </cfRule>
    <cfRule type="containsBlanks" priority="51">
      <formula>LEN(TRIM(I49))=0</formula>
    </cfRule>
  </conditionalFormatting>
  <pageMargins left="0.7" right="0.7" top="0.75" bottom="0.75" header="0.3" footer="0.3"/>
  <pageSetup paperSize="9" scale="36" orientation="portrait" r:id="rId1"/>
  <headerFooter>
    <oddFooter>&amp;R&amp;7D.RDECR.04
Versió 1, 7 de juliol de 2020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ECFC7FC-E2DF-4A0D-B304-3A613D2314ED}">
          <x14:formula1>
            <xm:f>Desplegables!$D$8</xm:f>
          </x14:formula1>
          <xm:sqref>C67:D67</xm:sqref>
        </x14:dataValidation>
        <x14:dataValidation type="list" allowBlank="1" showInputMessage="1" showErrorMessage="1" xr:uid="{731336E5-6996-4EB1-9F0B-BE80F888DDCE}">
          <x14:formula1>
            <xm:f>Desplegables!$D$6:$D$7</xm:f>
          </x14:formula1>
          <xm:sqref>C23:D25 C45:D47 C56:D58</xm:sqref>
        </x14:dataValidation>
        <x14:dataValidation type="list" allowBlank="1" showInputMessage="1" showErrorMessage="1" xr:uid="{DF08D38E-7724-496F-B9A7-E1FAC433B2E4}">
          <x14:formula1>
            <xm:f>Desplegables!$E$6:$E$8</xm:f>
          </x14:formula1>
          <xm:sqref>E8:E9</xm:sqref>
        </x14:dataValidation>
        <x14:dataValidation type="list" allowBlank="1" showInputMessage="1" showErrorMessage="1" xr:uid="{10C3C702-C35A-4E47-BB0C-C0B20FEEF201}">
          <x14:formula1>
            <xm:f>Desplegables!$B$6:$B$12</xm:f>
          </x14:formula1>
          <xm:sqref>B23:B25 B45:B47 B56:B58</xm:sqref>
        </x14:dataValidation>
        <x14:dataValidation type="list" allowBlank="1" showInputMessage="1" showErrorMessage="1" xr:uid="{2F0D449F-AF55-4BB7-BF0B-D294B649BD08}">
          <x14:formula1>
            <xm:f>Desplegables!$G$6:$G$8</xm:f>
          </x14:formula1>
          <xm:sqref>H45:H47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FFAF8-BACF-4507-8BAC-BC420C9548C6}">
  <dimension ref="A1:DL734"/>
  <sheetViews>
    <sheetView topLeftCell="A14" zoomScale="130" zoomScaleNormal="130" zoomScaleSheetLayoutView="100" workbookViewId="0">
      <selection activeCell="B23" sqref="B23"/>
    </sheetView>
  </sheetViews>
  <sheetFormatPr defaultColWidth="19.7265625" defaultRowHeight="14.5" x14ac:dyDescent="0.35"/>
  <cols>
    <col min="1" max="1" width="10.453125" style="51" customWidth="1"/>
    <col min="2" max="2" width="28.54296875" style="70" customWidth="1"/>
    <col min="3" max="3" width="25" style="70" customWidth="1"/>
    <col min="4" max="4" width="22" style="70" hidden="1" customWidth="1"/>
    <col min="5" max="5" width="29.26953125" style="70" customWidth="1" collapsed="1"/>
    <col min="6" max="6" width="16.54296875" style="70" customWidth="1"/>
    <col min="7" max="7" width="15.7265625" style="70" customWidth="1"/>
    <col min="8" max="8" width="15.7265625" style="70" hidden="1" customWidth="1" collapsed="1"/>
    <col min="9" max="9" width="28.81640625" style="70" customWidth="1"/>
    <col min="10" max="10" width="35.453125" style="70" hidden="1" customWidth="1"/>
    <col min="11" max="11" width="9.54296875" style="70" hidden="1" customWidth="1"/>
    <col min="12" max="12" width="20.453125" style="70" hidden="1" customWidth="1"/>
    <col min="13" max="13" width="7.1796875" style="70" hidden="1" customWidth="1"/>
    <col min="14" max="14" width="27.54296875" style="27" hidden="1" customWidth="1" collapsed="1"/>
    <col min="15" max="15" width="33.81640625" style="27" hidden="1" customWidth="1"/>
    <col min="16" max="16" width="0" style="27" hidden="1" customWidth="1"/>
    <col min="17" max="116" width="19.7265625" style="27"/>
    <col min="117" max="16384" width="19.7265625" style="70"/>
  </cols>
  <sheetData>
    <row r="1" spans="1:16" s="27" customFormat="1" x14ac:dyDescent="0.35">
      <c r="A1" s="51"/>
    </row>
    <row r="2" spans="1:16" s="27" customFormat="1" x14ac:dyDescent="0.35">
      <c r="A2" s="51"/>
    </row>
    <row r="3" spans="1:16" s="27" customFormat="1" x14ac:dyDescent="0.35">
      <c r="A3" s="51"/>
    </row>
    <row r="4" spans="1:16" s="27" customFormat="1" ht="18.5" x14ac:dyDescent="0.35">
      <c r="A4" s="51"/>
      <c r="B4" s="28"/>
    </row>
    <row r="5" spans="1:16" s="27" customFormat="1" ht="29.25" customHeight="1" x14ac:dyDescent="0.35">
      <c r="A5" s="51"/>
      <c r="B5" s="267" t="str">
        <f>'INSTRUCCIONS Sol·licitant'!$B$5</f>
        <v>RESOLUCIÓ EMT/1351/2022, de 5 de maig, per la qual s'aproven les bases reguladores de la línia de subvencions a projectes de Recerca Industrial i Desenvolupament Experimental.</v>
      </c>
      <c r="C5" s="267"/>
      <c r="D5" s="267"/>
      <c r="E5" s="267"/>
      <c r="F5" s="267"/>
      <c r="G5" s="267"/>
      <c r="H5" s="231"/>
      <c r="I5" s="231"/>
    </row>
    <row r="6" spans="1:16" s="27" customFormat="1" x14ac:dyDescent="0.35">
      <c r="A6" s="51"/>
      <c r="B6" s="52"/>
    </row>
    <row r="7" spans="1:16" s="27" customFormat="1" x14ac:dyDescent="0.35">
      <c r="A7" s="51"/>
      <c r="B7" s="334" t="s">
        <v>11</v>
      </c>
      <c r="C7" s="335"/>
      <c r="D7" s="336"/>
      <c r="E7" s="340"/>
      <c r="F7" s="341"/>
      <c r="G7" s="342"/>
      <c r="H7" s="231"/>
    </row>
    <row r="8" spans="1:16" s="27" customFormat="1" x14ac:dyDescent="0.35">
      <c r="A8" s="51"/>
      <c r="B8" s="337" t="s">
        <v>34</v>
      </c>
      <c r="C8" s="338"/>
      <c r="D8" s="339"/>
      <c r="E8" s="328"/>
      <c r="F8" s="329"/>
      <c r="G8" s="330"/>
      <c r="H8" s="231"/>
      <c r="I8" s="53"/>
    </row>
    <row r="9" spans="1:16" s="27" customFormat="1" hidden="1" x14ac:dyDescent="0.35">
      <c r="A9" s="51"/>
      <c r="B9" s="331" t="s">
        <v>35</v>
      </c>
      <c r="C9" s="332"/>
      <c r="D9" s="333"/>
      <c r="E9" s="325"/>
      <c r="F9" s="326"/>
      <c r="G9" s="327"/>
      <c r="H9" s="231"/>
      <c r="I9" s="54"/>
    </row>
    <row r="10" spans="1:16" s="27" customFormat="1" x14ac:dyDescent="0.35">
      <c r="A10" s="51"/>
      <c r="B10" s="334" t="s">
        <v>12</v>
      </c>
      <c r="C10" s="335"/>
      <c r="D10" s="336"/>
      <c r="E10" s="328"/>
      <c r="F10" s="329"/>
      <c r="G10" s="330"/>
      <c r="H10" s="231"/>
    </row>
    <row r="11" spans="1:16" s="27" customFormat="1" x14ac:dyDescent="0.35">
      <c r="A11" s="51"/>
      <c r="B11" s="334" t="s">
        <v>13</v>
      </c>
      <c r="C11" s="335"/>
      <c r="D11" s="336"/>
      <c r="E11" s="328"/>
      <c r="F11" s="329"/>
      <c r="G11" s="330"/>
      <c r="H11" s="231"/>
    </row>
    <row r="12" spans="1:16" s="27" customFormat="1" hidden="1" x14ac:dyDescent="0.35">
      <c r="A12" s="51"/>
      <c r="B12" s="331" t="s">
        <v>28</v>
      </c>
      <c r="C12" s="332"/>
      <c r="D12" s="333"/>
      <c r="E12" s="325"/>
      <c r="F12" s="326"/>
      <c r="G12" s="327"/>
      <c r="H12" s="231"/>
    </row>
    <row r="13" spans="1:16" s="27" customFormat="1" hidden="1" x14ac:dyDescent="0.35">
      <c r="A13" s="51"/>
      <c r="B13" s="331" t="s">
        <v>29</v>
      </c>
      <c r="C13" s="332"/>
      <c r="D13" s="333"/>
      <c r="E13" s="325"/>
      <c r="F13" s="326"/>
      <c r="G13" s="327"/>
      <c r="H13" s="231"/>
    </row>
    <row r="14" spans="1:16" s="27" customFormat="1" x14ac:dyDescent="0.35">
      <c r="A14" s="51"/>
    </row>
    <row r="15" spans="1:16" s="27" customFormat="1" x14ac:dyDescent="0.35">
      <c r="A15" s="51"/>
      <c r="B15" s="52"/>
    </row>
    <row r="16" spans="1:16" s="27" customFormat="1" ht="15" thickBot="1" x14ac:dyDescent="0.4">
      <c r="A16" s="51"/>
      <c r="B16" s="55" t="s">
        <v>1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16" s="27" customFormat="1" ht="15" customHeight="1" x14ac:dyDescent="0.35">
      <c r="A17" s="51"/>
      <c r="B17" s="324" t="s">
        <v>43</v>
      </c>
      <c r="C17" s="324"/>
      <c r="D17" s="324"/>
      <c r="E17" s="324"/>
      <c r="F17" s="324"/>
      <c r="G17" s="324"/>
      <c r="H17" s="324"/>
      <c r="I17" s="324"/>
      <c r="J17" s="39"/>
      <c r="K17" s="39"/>
      <c r="L17" s="39"/>
      <c r="M17" s="39"/>
    </row>
    <row r="18" spans="1:116" s="27" customFormat="1" x14ac:dyDescent="0.35">
      <c r="A18" s="51"/>
      <c r="B18" s="324"/>
      <c r="C18" s="324"/>
      <c r="D18" s="324"/>
      <c r="E18" s="324"/>
      <c r="F18" s="324"/>
      <c r="G18" s="324"/>
      <c r="H18" s="324"/>
      <c r="I18" s="324"/>
      <c r="J18" s="39"/>
      <c r="K18" s="39"/>
      <c r="L18" s="39"/>
      <c r="M18" s="39"/>
    </row>
    <row r="19" spans="1:116" s="27" customFormat="1" x14ac:dyDescent="0.35">
      <c r="A19" s="51"/>
      <c r="B19" s="56"/>
      <c r="C19" s="56"/>
      <c r="D19" s="56"/>
      <c r="E19" s="56"/>
      <c r="F19" s="56"/>
      <c r="G19" s="56"/>
      <c r="H19" s="56"/>
      <c r="I19" s="56"/>
      <c r="J19" s="39"/>
      <c r="K19" s="39"/>
      <c r="L19" s="39"/>
      <c r="M19" s="39"/>
    </row>
    <row r="20" spans="1:116" s="27" customFormat="1" x14ac:dyDescent="0.35">
      <c r="A20" s="51"/>
      <c r="B20" s="250" t="s">
        <v>125</v>
      </c>
      <c r="C20" s="56"/>
      <c r="D20" s="56"/>
      <c r="E20" s="56"/>
      <c r="F20" s="56"/>
      <c r="G20" s="56"/>
      <c r="I20" s="57"/>
      <c r="J20" s="39"/>
      <c r="K20" s="39"/>
      <c r="L20" s="39"/>
      <c r="M20" s="39"/>
    </row>
    <row r="21" spans="1:116" s="27" customFormat="1" x14ac:dyDescent="0.35">
      <c r="A21" s="51"/>
      <c r="I21" s="58"/>
      <c r="J21" s="58"/>
      <c r="K21" s="58"/>
      <c r="L21" s="58"/>
      <c r="M21" s="39"/>
    </row>
    <row r="22" spans="1:116" s="64" customFormat="1" ht="38.25" customHeight="1" x14ac:dyDescent="0.35">
      <c r="A22" s="59"/>
      <c r="B22" s="60" t="s">
        <v>36</v>
      </c>
      <c r="C22" s="60" t="s">
        <v>0</v>
      </c>
      <c r="D22" s="61" t="s">
        <v>24</v>
      </c>
      <c r="E22" s="60" t="s">
        <v>9</v>
      </c>
      <c r="F22" s="60" t="s">
        <v>10</v>
      </c>
      <c r="G22" s="60" t="s">
        <v>8</v>
      </c>
      <c r="H22" s="61" t="s">
        <v>25</v>
      </c>
      <c r="I22" s="60" t="s">
        <v>26</v>
      </c>
      <c r="J22" s="61" t="s">
        <v>27</v>
      </c>
      <c r="K22" s="62" t="s">
        <v>20</v>
      </c>
      <c r="L22" s="62" t="s">
        <v>21</v>
      </c>
      <c r="M22" s="38"/>
      <c r="N22" s="63"/>
      <c r="O22" s="292" t="s">
        <v>110</v>
      </c>
      <c r="P22" s="29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</row>
    <row r="23" spans="1:116" x14ac:dyDescent="0.35">
      <c r="B23" s="4"/>
      <c r="C23" s="5"/>
      <c r="D23" s="65"/>
      <c r="E23" s="11"/>
      <c r="F23" s="6"/>
      <c r="G23" s="7"/>
      <c r="H23" s="66"/>
      <c r="I23" s="40">
        <f>+F23*G23</f>
        <v>0</v>
      </c>
      <c r="J23" s="67">
        <f>+H23*G23</f>
        <v>0</v>
      </c>
      <c r="K23" s="68">
        <f>IF(AND($E$9="Gran empresa",D23="Recerca"),Desplegables!$F$15,IF(AND($E$9="Gran empresa",D23="Desenvolupament"),Desplegables!$F$18,IF(AND($E$9="Mitjana empresa",D23="Recerca"),Desplegables!$F$14,IF(AND($E$9="Mitjana empresa",D23="Desenvolupament"),Desplegables!$F$17,IF(AND($E$9="Petita empresa",D23="Recerca"),Desplegables!$F$13,IF(AND($E$9="Petita empresa",D23="Desenvolupament"),Desplegables!$F$16,IF(AND($E$9="Acreditat TECNIO"),Desplegables!$F$19,)))))))</f>
        <v>0</v>
      </c>
      <c r="L23" s="69">
        <f>+K23*J23</f>
        <v>0</v>
      </c>
      <c r="M23" s="39"/>
      <c r="O23" s="294"/>
      <c r="P23" s="295"/>
    </row>
    <row r="24" spans="1:116" x14ac:dyDescent="0.35">
      <c r="B24" s="4"/>
      <c r="C24" s="5"/>
      <c r="D24" s="65"/>
      <c r="E24" s="11"/>
      <c r="F24" s="6"/>
      <c r="G24" s="7"/>
      <c r="H24" s="66"/>
      <c r="I24" s="40">
        <f>+F24*G24</f>
        <v>0</v>
      </c>
      <c r="J24" s="67">
        <f>+H24*G24</f>
        <v>0</v>
      </c>
      <c r="K24" s="68">
        <f>IF(AND($E$9="Gran empresa",D24="Recerca"),Desplegables!$F$15,IF(AND($E$9="Gran empresa",D24="Desenvolupament"),Desplegables!$F$18,IF(AND($E$9="Mitjana empresa",D24="Recerca"),Desplegables!$F$14,IF(AND($E$9="Mitjana empresa",D24="Desenvolupament"),Desplegables!$F$17,IF(AND($E$9="Petita empresa",D24="Recerca"),Desplegables!$F$13,IF(AND($E$9="Petita empresa",D24="Desenvolupament"),Desplegables!$F$16,IF(AND($E$9="Acreditat TECNIO"),Desplegables!$F$19,)))))))</f>
        <v>0</v>
      </c>
      <c r="L24" s="69">
        <f>+K24*J24</f>
        <v>0</v>
      </c>
      <c r="M24" s="39"/>
      <c r="N24" s="57"/>
      <c r="O24" s="294"/>
      <c r="P24" s="295"/>
    </row>
    <row r="25" spans="1:116" x14ac:dyDescent="0.35">
      <c r="B25" s="4"/>
      <c r="C25" s="5"/>
      <c r="D25" s="65"/>
      <c r="E25" s="11"/>
      <c r="F25" s="6"/>
      <c r="G25" s="7"/>
      <c r="H25" s="66"/>
      <c r="I25" s="40">
        <f>+F25*G25</f>
        <v>0</v>
      </c>
      <c r="J25" s="67">
        <f>+H25*G25</f>
        <v>0</v>
      </c>
      <c r="K25" s="68">
        <f>IF(AND($E$9="Gran empresa",D25="Recerca"),Desplegables!$F$15,IF(AND($E$9="Gran empresa",D25="Desenvolupament"),Desplegables!$F$18,IF(AND($E$9="Mitjana empresa",D25="Recerca"),Desplegables!$F$14,IF(AND($E$9="Mitjana empresa",D25="Desenvolupament"),Desplegables!$F$17,IF(AND($E$9="Petita empresa",D25="Recerca"),Desplegables!$F$13,IF(AND($E$9="Petita empresa",D25="Desenvolupament"),Desplegables!$F$16,IF(AND($E$9="Acreditat TECNIO"),Desplegables!$F$19,)))))))</f>
        <v>0</v>
      </c>
      <c r="L25" s="69">
        <f>+K25*J25</f>
        <v>0</v>
      </c>
      <c r="M25" s="39"/>
      <c r="N25" s="57"/>
      <c r="O25" s="71"/>
      <c r="P25" s="72"/>
    </row>
    <row r="26" spans="1:116" x14ac:dyDescent="0.35">
      <c r="B26" s="73"/>
      <c r="C26" s="74"/>
      <c r="D26" s="74"/>
      <c r="E26" s="74"/>
      <c r="F26" s="75"/>
      <c r="G26" s="76"/>
      <c r="H26" s="74"/>
      <c r="I26" s="76"/>
      <c r="J26" s="77"/>
      <c r="K26" s="178"/>
      <c r="L26" s="76"/>
      <c r="M26" s="39"/>
      <c r="O26" s="296"/>
      <c r="P26" s="297"/>
    </row>
    <row r="27" spans="1:116" x14ac:dyDescent="0.35">
      <c r="B27" s="79"/>
      <c r="C27" s="79"/>
      <c r="D27" s="79"/>
      <c r="E27" s="80" t="s">
        <v>4</v>
      </c>
      <c r="F27" s="81">
        <f>SUM(F23:F26)</f>
        <v>0</v>
      </c>
      <c r="G27" s="82"/>
      <c r="H27" s="83">
        <f>SUM(H23:H24)</f>
        <v>0</v>
      </c>
      <c r="I27" s="82">
        <f>SUM(I23:I26)</f>
        <v>0</v>
      </c>
      <c r="J27" s="84">
        <f>SUM(J23:J26)</f>
        <v>0</v>
      </c>
      <c r="K27" s="85">
        <f>IF(J27=0,0,L27/J27)</f>
        <v>0</v>
      </c>
      <c r="L27" s="82">
        <f>+SUM(L23:L26)</f>
        <v>0</v>
      </c>
      <c r="M27" s="39"/>
      <c r="N27" s="70"/>
    </row>
    <row r="28" spans="1:116" x14ac:dyDescent="0.35">
      <c r="B28" s="86"/>
      <c r="C28" s="86"/>
      <c r="D28" s="86"/>
      <c r="E28" s="27"/>
      <c r="F28" s="27"/>
      <c r="G28" s="27"/>
      <c r="H28" s="27"/>
      <c r="I28" s="27"/>
      <c r="J28" s="27"/>
      <c r="K28" s="27"/>
      <c r="L28" s="27"/>
      <c r="M28" s="39"/>
    </row>
    <row r="29" spans="1:116" x14ac:dyDescent="0.35">
      <c r="B29" s="87"/>
      <c r="C29" s="56"/>
      <c r="D29" s="56"/>
      <c r="E29" s="56"/>
      <c r="F29" s="88"/>
      <c r="G29" s="88"/>
      <c r="I29" s="89"/>
      <c r="J29" s="90"/>
      <c r="K29" s="90"/>
      <c r="L29" s="91"/>
      <c r="M29" s="89"/>
    </row>
    <row r="30" spans="1:116" s="27" customFormat="1" ht="15" thickBot="1" x14ac:dyDescent="0.4">
      <c r="A30" s="51"/>
      <c r="B30" s="92" t="s">
        <v>126</v>
      </c>
      <c r="C30" s="9"/>
      <c r="E30" s="93" t="s">
        <v>127</v>
      </c>
      <c r="F30" s="39"/>
      <c r="G30" s="39"/>
      <c r="I30" s="39"/>
      <c r="L30" s="39"/>
      <c r="M30" s="39"/>
      <c r="O30" s="94" t="s">
        <v>44</v>
      </c>
      <c r="P30" s="95"/>
    </row>
    <row r="31" spans="1:116" s="27" customFormat="1" x14ac:dyDescent="0.35">
      <c r="A31" s="51"/>
      <c r="B31" s="96"/>
      <c r="C31" s="97"/>
      <c r="D31" s="97"/>
      <c r="F31" s="98"/>
      <c r="G31" s="39"/>
      <c r="O31" s="99" t="s">
        <v>33</v>
      </c>
      <c r="P31" s="99"/>
    </row>
    <row r="32" spans="1:116" s="27" customFormat="1" x14ac:dyDescent="0.35">
      <c r="A32" s="51"/>
      <c r="B32" s="100" t="s">
        <v>124</v>
      </c>
      <c r="C32" s="97"/>
      <c r="D32" s="97"/>
      <c r="F32" s="98"/>
      <c r="G32" s="39"/>
    </row>
    <row r="33" spans="1:116" s="27" customFormat="1" x14ac:dyDescent="0.35">
      <c r="A33" s="51"/>
      <c r="B33" s="96"/>
      <c r="C33" s="97"/>
      <c r="D33" s="97"/>
      <c r="F33" s="98"/>
      <c r="G33" s="39"/>
      <c r="O33" s="101"/>
      <c r="P33" s="101"/>
    </row>
    <row r="34" spans="1:116" s="63" customFormat="1" ht="29" x14ac:dyDescent="0.35">
      <c r="A34" s="59"/>
      <c r="B34" s="60" t="s">
        <v>9</v>
      </c>
      <c r="C34" s="60" t="s">
        <v>81</v>
      </c>
      <c r="D34" s="102" t="s">
        <v>37</v>
      </c>
      <c r="E34" s="60" t="s">
        <v>61</v>
      </c>
      <c r="F34" s="103" t="s">
        <v>38</v>
      </c>
      <c r="H34" s="104" t="s">
        <v>115</v>
      </c>
      <c r="O34" s="104" t="s">
        <v>40</v>
      </c>
      <c r="P34" s="104" t="s">
        <v>39</v>
      </c>
    </row>
    <row r="35" spans="1:116" s="27" customFormat="1" x14ac:dyDescent="0.35">
      <c r="A35" s="51"/>
      <c r="B35" s="25"/>
      <c r="C35" s="25"/>
      <c r="D35" s="42"/>
      <c r="E35" s="26"/>
      <c r="F35" s="177" t="e">
        <f>C35/(E35*$C$30)</f>
        <v>#DIV/0!</v>
      </c>
      <c r="H35" s="177" t="e">
        <f>D35/(E35*$C$30)</f>
        <v>#DIV/0!</v>
      </c>
      <c r="O35" s="105" t="str">
        <f>IF($E$9&lt;&gt;"Acreditat TECNIO","80%","100%")</f>
        <v>80%</v>
      </c>
      <c r="P35" s="106">
        <f>+O35*E35*$C$30</f>
        <v>0</v>
      </c>
    </row>
    <row r="36" spans="1:116" s="27" customFormat="1" x14ac:dyDescent="0.35">
      <c r="A36" s="51"/>
      <c r="B36" s="25"/>
      <c r="C36" s="25"/>
      <c r="D36" s="42"/>
      <c r="E36" s="26"/>
      <c r="F36" s="177" t="e">
        <f t="shared" ref="F36:F37" si="0">C36/(E36*$C$30)</f>
        <v>#DIV/0!</v>
      </c>
      <c r="H36" s="177" t="e">
        <f>D36/(E36*$C$30)</f>
        <v>#DIV/0!</v>
      </c>
      <c r="O36" s="105" t="str">
        <f t="shared" ref="O36:O37" si="1">IF($E$9&lt;&gt;"Acreditat TECNIO","80%","100%")</f>
        <v>80%</v>
      </c>
      <c r="P36" s="106">
        <f>O36*E36*$C$30</f>
        <v>0</v>
      </c>
    </row>
    <row r="37" spans="1:116" s="27" customFormat="1" x14ac:dyDescent="0.35">
      <c r="A37" s="51"/>
      <c r="B37" s="25"/>
      <c r="C37" s="25"/>
      <c r="D37" s="42"/>
      <c r="E37" s="26"/>
      <c r="F37" s="177" t="e">
        <f t="shared" si="0"/>
        <v>#DIV/0!</v>
      </c>
      <c r="H37" s="177" t="e">
        <f>D37/(E37*$C$30)</f>
        <v>#DIV/0!</v>
      </c>
      <c r="O37" s="105" t="str">
        <f t="shared" si="1"/>
        <v>80%</v>
      </c>
      <c r="P37" s="106">
        <f>O37*E37*$C$30</f>
        <v>0</v>
      </c>
    </row>
    <row r="38" spans="1:116" s="27" customFormat="1" x14ac:dyDescent="0.35">
      <c r="A38" s="51"/>
      <c r="B38" s="107"/>
      <c r="C38" s="107"/>
      <c r="D38" s="43"/>
      <c r="E38" s="108"/>
      <c r="F38" s="44"/>
      <c r="H38" s="44"/>
      <c r="O38" s="109"/>
      <c r="P38" s="110"/>
    </row>
    <row r="39" spans="1:116" s="27" customFormat="1" x14ac:dyDescent="0.35">
      <c r="A39" s="51"/>
      <c r="B39" s="111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</row>
    <row r="40" spans="1:116" s="27" customFormat="1" x14ac:dyDescent="0.35">
      <c r="A40" s="51"/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</row>
    <row r="41" spans="1:116" s="27" customFormat="1" ht="15" thickBot="1" x14ac:dyDescent="0.4">
      <c r="A41" s="51"/>
      <c r="B41" s="55" t="s">
        <v>3</v>
      </c>
      <c r="C41" s="113"/>
      <c r="D41" s="113"/>
      <c r="E41" s="114"/>
      <c r="F41" s="115"/>
      <c r="G41" s="115"/>
      <c r="H41" s="116"/>
      <c r="I41" s="30"/>
      <c r="J41" s="30"/>
      <c r="K41" s="30"/>
      <c r="L41" s="30"/>
      <c r="M41" s="30"/>
      <c r="N41" s="30"/>
      <c r="O41" s="30"/>
      <c r="P41" s="30"/>
    </row>
    <row r="42" spans="1:116" s="27" customFormat="1" x14ac:dyDescent="0.35">
      <c r="A42" s="51"/>
      <c r="B42" s="117" t="s">
        <v>42</v>
      </c>
      <c r="C42" s="86"/>
      <c r="D42" s="86"/>
      <c r="E42" s="118"/>
      <c r="F42" s="119"/>
      <c r="G42" s="119"/>
      <c r="H42" s="120"/>
      <c r="I42" s="39"/>
      <c r="J42" s="39"/>
      <c r="K42" s="39"/>
      <c r="L42" s="39"/>
      <c r="M42" s="39"/>
    </row>
    <row r="43" spans="1:116" s="27" customFormat="1" x14ac:dyDescent="0.35">
      <c r="A43" s="51"/>
      <c r="B43" s="117"/>
      <c r="C43" s="86"/>
      <c r="D43" s="86"/>
      <c r="E43" s="118"/>
      <c r="F43" s="119"/>
      <c r="G43" s="119"/>
      <c r="H43" s="120"/>
      <c r="I43" s="39"/>
      <c r="J43" s="39"/>
      <c r="K43" s="39"/>
      <c r="L43" s="39"/>
      <c r="M43" s="39"/>
    </row>
    <row r="44" spans="1:116" s="64" customFormat="1" ht="30.75" customHeight="1" x14ac:dyDescent="0.35">
      <c r="A44" s="59"/>
      <c r="B44" s="60" t="s">
        <v>36</v>
      </c>
      <c r="C44" s="60" t="s">
        <v>0</v>
      </c>
      <c r="D44" s="61" t="s">
        <v>24</v>
      </c>
      <c r="E44" s="321" t="s">
        <v>18</v>
      </c>
      <c r="F44" s="322"/>
      <c r="G44" s="323"/>
      <c r="H44" s="61" t="s">
        <v>69</v>
      </c>
      <c r="I44" s="60" t="s">
        <v>26</v>
      </c>
      <c r="J44" s="61" t="s">
        <v>27</v>
      </c>
      <c r="K44" s="62" t="s">
        <v>20</v>
      </c>
      <c r="L44" s="62" t="s">
        <v>21</v>
      </c>
      <c r="M44" s="38"/>
      <c r="N44" s="63"/>
      <c r="O44" s="292" t="s">
        <v>110</v>
      </c>
      <c r="P44" s="29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</row>
    <row r="45" spans="1:116" x14ac:dyDescent="0.35">
      <c r="B45" s="4"/>
      <c r="C45" s="5"/>
      <c r="D45" s="65"/>
      <c r="E45" s="41"/>
      <c r="F45" s="246"/>
      <c r="G45" s="247"/>
      <c r="H45" s="121"/>
      <c r="I45" s="40"/>
      <c r="J45" s="67"/>
      <c r="K45" s="68">
        <f>IF(AND($E$9="Gran empresa",D45="Recerca"),Desplegables!$F$15,IF(AND($E$9="Gran empresa",D45="Desenvolupament"),Desplegables!$F$18,IF(AND($E$9="Mitjana empresa",D45="Recerca"),Desplegables!$F$14,IF(AND($E$9="Mitjana empresa",D45="Desenvolupament"),Desplegables!$F$17,IF(AND($E$9="Petita empresa",D45="Recerca"),Desplegables!$F$13,IF(AND($E$9="Petita empresa",D45="Desenvolupament"),Desplegables!$F$16,IF($E$9="Acreditat TECNIO",0,)))))))</f>
        <v>0</v>
      </c>
      <c r="L45" s="69">
        <f>+K45*J45</f>
        <v>0</v>
      </c>
      <c r="M45" s="39"/>
      <c r="O45" s="294"/>
      <c r="P45" s="295"/>
    </row>
    <row r="46" spans="1:116" x14ac:dyDescent="0.35">
      <c r="B46" s="4"/>
      <c r="C46" s="5"/>
      <c r="D46" s="65"/>
      <c r="E46" s="41"/>
      <c r="F46" s="246"/>
      <c r="G46" s="247"/>
      <c r="H46" s="122"/>
      <c r="I46" s="40"/>
      <c r="J46" s="67"/>
      <c r="K46" s="68">
        <f>IF(AND($E$9="Gran empresa",D46="Recerca"),Desplegables!$F$15,IF(AND($E$9="Gran empresa",D46="Desenvolupament"),Desplegables!$F$18,IF(AND($E$9="Mitjana empresa",D46="Recerca"),Desplegables!$F$14,IF(AND($E$9="Mitjana empresa",D46="Desenvolupament"),Desplegables!$F$17,IF(AND($E$9="Petita empresa",D46="Recerca"),Desplegables!$F$13,IF(AND($E$9="Petita empresa",D46="Desenvolupament"),Desplegables!$F$16,IF($E$9="Acreditat TECNIO",0,)))))))</f>
        <v>0</v>
      </c>
      <c r="L46" s="69">
        <f>+K46*J46</f>
        <v>0</v>
      </c>
      <c r="M46" s="39"/>
      <c r="O46" s="294"/>
      <c r="P46" s="295"/>
    </row>
    <row r="47" spans="1:116" s="27" customFormat="1" x14ac:dyDescent="0.35">
      <c r="A47" s="51"/>
      <c r="B47" s="4"/>
      <c r="C47" s="5"/>
      <c r="D47" s="65"/>
      <c r="E47" s="41"/>
      <c r="F47" s="246"/>
      <c r="G47" s="247"/>
      <c r="H47" s="122"/>
      <c r="I47" s="40"/>
      <c r="J47" s="67"/>
      <c r="K47" s="68">
        <f>IF(AND($E$9="Gran empresa",D47="Recerca"),Desplegables!$F$15,IF(AND($E$9="Gran empresa",D47="Desenvolupament"),Desplegables!$F$18,IF(AND($E$9="Mitjana empresa",D47="Recerca"),Desplegables!$F$14,IF(AND($E$9="Mitjana empresa",D47="Desenvolupament"),Desplegables!$F$17,IF(AND($E$9="Petita empresa",D47="Recerca"),Desplegables!$F$13,IF(AND($E$9="Petita empresa",D47="Desenvolupament"),Desplegables!$F$16,IF($E$9="Acreditat TECNIO",0,)))))))</f>
        <v>0</v>
      </c>
      <c r="L47" s="69">
        <f>+K47*J47</f>
        <v>0</v>
      </c>
      <c r="M47" s="39"/>
      <c r="O47" s="71"/>
      <c r="P47" s="72"/>
    </row>
    <row r="48" spans="1:116" s="27" customFormat="1" x14ac:dyDescent="0.35">
      <c r="A48" s="51"/>
      <c r="B48" s="73"/>
      <c r="C48" s="74"/>
      <c r="D48" s="74"/>
      <c r="E48" s="43"/>
      <c r="F48" s="123"/>
      <c r="G48" s="124"/>
      <c r="H48" s="74"/>
      <c r="I48" s="76"/>
      <c r="J48" s="77"/>
      <c r="K48" s="178"/>
      <c r="L48" s="76"/>
      <c r="M48" s="39"/>
      <c r="O48" s="296"/>
      <c r="P48" s="297"/>
    </row>
    <row r="49" spans="1:116" x14ac:dyDescent="0.35">
      <c r="A49" s="70"/>
      <c r="B49" s="79"/>
      <c r="C49" s="79"/>
      <c r="D49" s="79"/>
      <c r="E49" s="306" t="s">
        <v>4</v>
      </c>
      <c r="F49" s="306"/>
      <c r="G49" s="306"/>
      <c r="H49" s="307"/>
      <c r="I49" s="125">
        <f>SUM(I45:I48)</f>
        <v>0</v>
      </c>
      <c r="J49" s="125">
        <f>SUM(J45:J48)</f>
        <v>0</v>
      </c>
      <c r="K49" s="85">
        <f>IF(J49=0,0,L49/J49)</f>
        <v>0</v>
      </c>
      <c r="L49" s="82">
        <f>SUM(L45:L48)</f>
        <v>0</v>
      </c>
      <c r="M49" s="39"/>
    </row>
    <row r="50" spans="1:116" s="27" customFormat="1" x14ac:dyDescent="0.35">
      <c r="A50" s="51"/>
      <c r="B50" s="126"/>
      <c r="C50" s="86"/>
      <c r="D50" s="86"/>
      <c r="E50" s="127"/>
      <c r="F50" s="127"/>
      <c r="G50" s="127"/>
      <c r="H50" s="127"/>
      <c r="I50" s="89" t="str">
        <f>IF(SUM($I$45:$I$48)&gt;$F$83/2,"NOTA: El conjunt  de les despeses de la partida de col·laboracions externes no podrà superar el 50% del total de la despesa ","")</f>
        <v/>
      </c>
      <c r="J50" s="90" t="str">
        <f>IF(SUM($J$45:$J$48)&gt;$F$83/2,"REVISIÓ límit 50% del pressupost en Col·laboracions Externes","")</f>
        <v/>
      </c>
      <c r="K50" s="90"/>
      <c r="L50" s="91"/>
      <c r="M50" s="70"/>
    </row>
    <row r="51" spans="1:116" s="27" customFormat="1" x14ac:dyDescent="0.35">
      <c r="A51" s="51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</row>
    <row r="52" spans="1:116" s="27" customFormat="1" ht="15" thickBot="1" x14ac:dyDescent="0.4">
      <c r="A52" s="51"/>
      <c r="B52" s="55" t="s">
        <v>2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</row>
    <row r="53" spans="1:116" s="27" customFormat="1" x14ac:dyDescent="0.35">
      <c r="A53" s="51"/>
      <c r="B53" s="117" t="s">
        <v>114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</row>
    <row r="54" spans="1:116" s="27" customFormat="1" x14ac:dyDescent="0.35">
      <c r="A54" s="51"/>
      <c r="B54" s="117"/>
      <c r="C54" s="86"/>
      <c r="D54" s="86"/>
      <c r="E54" s="118"/>
      <c r="F54" s="119"/>
      <c r="G54" s="119"/>
      <c r="H54" s="120"/>
      <c r="I54" s="39"/>
      <c r="J54" s="39"/>
      <c r="K54" s="39"/>
      <c r="L54" s="39"/>
      <c r="M54" s="39"/>
    </row>
    <row r="55" spans="1:116" s="64" customFormat="1" ht="30.75" customHeight="1" x14ac:dyDescent="0.35">
      <c r="A55" s="59"/>
      <c r="B55" s="60" t="s">
        <v>36</v>
      </c>
      <c r="C55" s="60" t="s">
        <v>0</v>
      </c>
      <c r="D55" s="61" t="s">
        <v>24</v>
      </c>
      <c r="E55" s="321" t="s">
        <v>18</v>
      </c>
      <c r="F55" s="322"/>
      <c r="G55" s="322"/>
      <c r="H55" s="323"/>
      <c r="I55" s="60" t="s">
        <v>26</v>
      </c>
      <c r="J55" s="61" t="s">
        <v>27</v>
      </c>
      <c r="K55" s="131" t="s">
        <v>20</v>
      </c>
      <c r="L55" s="131" t="s">
        <v>21</v>
      </c>
      <c r="M55" s="38"/>
      <c r="N55" s="63"/>
      <c r="O55" s="292" t="s">
        <v>110</v>
      </c>
      <c r="P55" s="29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</row>
    <row r="56" spans="1:116" x14ac:dyDescent="0.35">
      <c r="B56" s="4"/>
      <c r="C56" s="5"/>
      <c r="D56" s="132"/>
      <c r="E56" s="41"/>
      <c r="F56" s="246"/>
      <c r="G56" s="246"/>
      <c r="H56" s="248"/>
      <c r="I56" s="40"/>
      <c r="J56" s="67"/>
      <c r="K56" s="68">
        <f>IF(AND($E$9="Gran empresa",D56="Recerca"),Desplegables!$F$15,IF(AND($E$9="Gran empresa",D56="Desenvolupament"),Desplegables!$F$18,IF(AND($E$9="Mitjana empresa",D56="Recerca"),Desplegables!$F$14,IF(AND($E$9="Mitjana empresa",D56="Desenvolupament"),Desplegables!$F$17,IF(AND($E$9="Petita empresa",D56="Recerca"),Desplegables!$F$13,IF(AND($E$9="Petita empresa",D56="Desenvolupament"),Desplegables!$F$16,IF(AND($E$9="Acreditat TECNIO"),Desplegables!$F$19,)))))))</f>
        <v>0</v>
      </c>
      <c r="L56" s="69">
        <f>+K56*J56</f>
        <v>0</v>
      </c>
      <c r="M56" s="39"/>
      <c r="O56" s="294"/>
      <c r="P56" s="295"/>
    </row>
    <row r="57" spans="1:116" x14ac:dyDescent="0.35">
      <c r="B57" s="4"/>
      <c r="C57" s="5"/>
      <c r="D57" s="132"/>
      <c r="E57" s="41"/>
      <c r="F57" s="246"/>
      <c r="G57" s="246"/>
      <c r="H57" s="248"/>
      <c r="I57" s="40"/>
      <c r="J57" s="67"/>
      <c r="K57" s="68">
        <f>IF(AND($E$9="Gran empresa",D57="Recerca"),Desplegables!$F$15,IF(AND($E$9="Gran empresa",D57="Desenvolupament"),Desplegables!$F$18,IF(AND($E$9="Mitjana empresa",D57="Recerca"),Desplegables!$F$14,IF(AND($E$9="Mitjana empresa",D57="Desenvolupament"),Desplegables!$F$17,IF(AND($E$9="Petita empresa",D57="Recerca"),Desplegables!$F$13,IF(AND($E$9="Petita empresa",D57="Desenvolupament"),Desplegables!$F$16,IF(AND($E$9="Acreditat TECNIO"),Desplegables!$F$19,)))))))</f>
        <v>0</v>
      </c>
      <c r="L57" s="69">
        <f>+K57*J57</f>
        <v>0</v>
      </c>
      <c r="M57" s="39"/>
      <c r="O57" s="294"/>
      <c r="P57" s="295"/>
    </row>
    <row r="58" spans="1:116" x14ac:dyDescent="0.35">
      <c r="B58" s="4"/>
      <c r="C58" s="5"/>
      <c r="D58" s="132"/>
      <c r="E58" s="41"/>
      <c r="F58" s="246"/>
      <c r="G58" s="246"/>
      <c r="H58" s="248"/>
      <c r="I58" s="40"/>
      <c r="J58" s="67"/>
      <c r="K58" s="68">
        <f>IF(AND($E$9="Gran empresa",D58="Recerca"),Desplegables!$F$15,IF(AND($E$9="Gran empresa",D58="Desenvolupament"),Desplegables!$F$18,IF(AND($E$9="Mitjana empresa",D58="Recerca"),Desplegables!$F$14,IF(AND($E$9="Mitjana empresa",D58="Desenvolupament"),Desplegables!$F$17,IF(AND($E$9="Petita empresa",D58="Recerca"),Desplegables!$F$13,IF(AND($E$9="Petita empresa",D58="Desenvolupament"),Desplegables!$F$16,IF(AND($E$9="Acreditat TECNIO"),Desplegables!$F$19,)))))))</f>
        <v>0</v>
      </c>
      <c r="L58" s="69">
        <f>+K58*J58</f>
        <v>0</v>
      </c>
      <c r="M58" s="39"/>
      <c r="O58" s="71"/>
      <c r="P58" s="72"/>
    </row>
    <row r="59" spans="1:116" x14ac:dyDescent="0.35">
      <c r="B59" s="73"/>
      <c r="C59" s="74"/>
      <c r="D59" s="133"/>
      <c r="E59" s="43"/>
      <c r="F59" s="123"/>
      <c r="G59" s="123"/>
      <c r="H59" s="134"/>
      <c r="I59" s="76"/>
      <c r="J59" s="77"/>
      <c r="K59" s="178"/>
      <c r="L59" s="76"/>
      <c r="M59" s="39"/>
      <c r="O59" s="296"/>
      <c r="P59" s="297"/>
    </row>
    <row r="60" spans="1:116" x14ac:dyDescent="0.35">
      <c r="B60" s="135"/>
      <c r="C60" s="135"/>
      <c r="D60" s="79"/>
      <c r="E60" s="320" t="s">
        <v>4</v>
      </c>
      <c r="F60" s="320"/>
      <c r="G60" s="320"/>
      <c r="H60" s="320"/>
      <c r="I60" s="137">
        <f>SUM(I56:I59)</f>
        <v>0</v>
      </c>
      <c r="J60" s="138">
        <f>SUM(J56:J59)</f>
        <v>0</v>
      </c>
      <c r="K60" s="85">
        <f>IF(J60=0,0,L60/J60)</f>
        <v>0</v>
      </c>
      <c r="L60" s="82">
        <f>SUM(L56:L59)</f>
        <v>0</v>
      </c>
      <c r="M60" s="39"/>
    </row>
    <row r="61" spans="1:116" s="27" customFormat="1" x14ac:dyDescent="0.35">
      <c r="A61" s="51"/>
      <c r="B61" s="126"/>
      <c r="C61" s="86"/>
      <c r="D61" s="86"/>
      <c r="E61" s="127"/>
      <c r="F61" s="127"/>
      <c r="G61" s="127"/>
      <c r="H61" s="127"/>
      <c r="I61" s="89"/>
      <c r="J61" s="90"/>
      <c r="K61" s="90"/>
      <c r="L61" s="91"/>
      <c r="M61" s="39"/>
    </row>
    <row r="62" spans="1:116" s="27" customFormat="1" x14ac:dyDescent="0.35">
      <c r="A62" s="51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39"/>
    </row>
    <row r="63" spans="1:116" s="27" customFormat="1" ht="15" thickBot="1" x14ac:dyDescent="0.4">
      <c r="A63" s="51"/>
      <c r="B63" s="55" t="s">
        <v>19</v>
      </c>
      <c r="C63" s="30"/>
      <c r="D63" s="30"/>
      <c r="E63" s="30"/>
      <c r="F63" s="30"/>
      <c r="G63" s="30"/>
      <c r="H63" s="139"/>
      <c r="I63" s="30"/>
      <c r="J63" s="30"/>
      <c r="K63" s="30"/>
      <c r="L63" s="30"/>
      <c r="M63" s="30"/>
      <c r="N63" s="30"/>
      <c r="O63" s="30"/>
      <c r="P63" s="30"/>
    </row>
    <row r="64" spans="1:116" s="27" customFormat="1" x14ac:dyDescent="0.35">
      <c r="A64" s="51"/>
      <c r="B64" s="140" t="s">
        <v>184</v>
      </c>
      <c r="C64" s="39"/>
      <c r="D64" s="39"/>
      <c r="E64" s="39"/>
      <c r="F64" s="39"/>
      <c r="G64" s="39"/>
      <c r="H64" s="141"/>
      <c r="I64" s="39"/>
      <c r="J64" s="39"/>
      <c r="K64" s="39"/>
      <c r="L64" s="39"/>
      <c r="M64" s="39"/>
    </row>
    <row r="65" spans="1:116" s="27" customFormat="1" x14ac:dyDescent="0.35">
      <c r="A65" s="51"/>
      <c r="B65" s="52"/>
      <c r="H65" s="142"/>
      <c r="M65" s="39"/>
    </row>
    <row r="66" spans="1:116" s="64" customFormat="1" ht="30.75" customHeight="1" x14ac:dyDescent="0.35">
      <c r="A66" s="59"/>
      <c r="B66" s="63"/>
      <c r="C66" s="60" t="s">
        <v>0</v>
      </c>
      <c r="D66" s="61" t="s">
        <v>24</v>
      </c>
      <c r="E66" s="321" t="s">
        <v>18</v>
      </c>
      <c r="F66" s="322"/>
      <c r="G66" s="322"/>
      <c r="H66" s="323"/>
      <c r="I66" s="60" t="s">
        <v>26</v>
      </c>
      <c r="J66" s="61" t="s">
        <v>27</v>
      </c>
      <c r="K66" s="131" t="s">
        <v>20</v>
      </c>
      <c r="L66" s="131" t="s">
        <v>21</v>
      </c>
      <c r="M66" s="38"/>
      <c r="N66" s="63"/>
      <c r="O66" s="292" t="s">
        <v>110</v>
      </c>
      <c r="P66" s="29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</row>
    <row r="67" spans="1:116" x14ac:dyDescent="0.35">
      <c r="B67" s="39"/>
      <c r="C67" s="5"/>
      <c r="D67" s="143"/>
      <c r="E67" s="41"/>
      <c r="F67" s="246"/>
      <c r="G67" s="246"/>
      <c r="H67" s="248"/>
      <c r="I67" s="40"/>
      <c r="J67" s="67"/>
      <c r="K67" s="144">
        <f>IF(AND($E$9="Gran empresa",D67="Genèric"),Desplegables!$F$22,IF(AND($E$9="Mitjana empresa",D67="Genèric"),Desplegables!$F$22,IF(AND($E$9="Petita empresa",D67="Genèric"),Desplegables!$F$22,IF(AND($E$9="Acreditat TECNIO",D67="Genèric"),Desplegables!$F$22,))))</f>
        <v>0</v>
      </c>
      <c r="L67" s="145">
        <f>+J67*K67</f>
        <v>0</v>
      </c>
      <c r="M67" s="39"/>
      <c r="O67" s="294"/>
      <c r="P67" s="295"/>
    </row>
    <row r="68" spans="1:116" x14ac:dyDescent="0.35">
      <c r="B68" s="39"/>
      <c r="C68" s="73"/>
      <c r="D68" s="133"/>
      <c r="E68" s="43"/>
      <c r="F68" s="123"/>
      <c r="G68" s="123"/>
      <c r="H68" s="134"/>
      <c r="I68" s="76"/>
      <c r="J68" s="146"/>
      <c r="K68" s="147"/>
      <c r="L68" s="148"/>
      <c r="M68" s="39"/>
      <c r="O68" s="296"/>
      <c r="P68" s="297"/>
    </row>
    <row r="69" spans="1:116" x14ac:dyDescent="0.35">
      <c r="B69" s="126"/>
      <c r="C69" s="135"/>
      <c r="D69" s="135"/>
      <c r="E69" s="306" t="s">
        <v>4</v>
      </c>
      <c r="F69" s="306"/>
      <c r="G69" s="306"/>
      <c r="H69" s="307"/>
      <c r="I69" s="125">
        <f>SUM(I67:I68)</f>
        <v>0</v>
      </c>
      <c r="J69" s="149">
        <f>SUM(J67:J68)</f>
        <v>0</v>
      </c>
      <c r="K69" s="150">
        <f>IF(J69=0,0,L69/J69)</f>
        <v>0</v>
      </c>
      <c r="L69" s="151">
        <f>SUM(L67:L68)</f>
        <v>0</v>
      </c>
      <c r="M69" s="39"/>
    </row>
    <row r="70" spans="1:116" s="27" customFormat="1" x14ac:dyDescent="0.35">
      <c r="A70" s="51"/>
      <c r="B70" s="39"/>
      <c r="I70" s="27" t="str">
        <f>IF(SUM(I67:I68)&gt;3000,"NOTA: Es permet un import màxim de 1.500 euros","")</f>
        <v/>
      </c>
      <c r="J70" s="27" t="str">
        <f>IF(SUM(J67:J68)&gt;3000,"NOTA: Es permet un import màxim de 1.500 euros","")</f>
        <v/>
      </c>
      <c r="L70" s="152"/>
      <c r="M70" s="39"/>
    </row>
    <row r="71" spans="1:116" x14ac:dyDescent="0.35">
      <c r="B71" s="39"/>
      <c r="C71" s="27"/>
      <c r="D71" s="27"/>
      <c r="E71" s="27"/>
      <c r="F71" s="27"/>
      <c r="G71" s="27"/>
      <c r="H71" s="142"/>
      <c r="I71" s="27"/>
      <c r="J71" s="27"/>
      <c r="K71" s="27"/>
      <c r="L71" s="152"/>
      <c r="M71" s="39"/>
    </row>
    <row r="72" spans="1:116" ht="15" thickBot="1" x14ac:dyDescent="0.4">
      <c r="B72" s="153"/>
      <c r="C72" s="154" t="s">
        <v>5</v>
      </c>
      <c r="D72" s="154"/>
      <c r="E72" s="155"/>
      <c r="F72" s="156"/>
      <c r="G72" s="156"/>
      <c r="H72" s="155"/>
      <c r="I72" s="30"/>
      <c r="J72" s="30"/>
      <c r="K72" s="30"/>
      <c r="L72" s="157"/>
      <c r="M72" s="30"/>
      <c r="N72" s="30"/>
    </row>
    <row r="73" spans="1:116" s="64" customFormat="1" ht="30.75" customHeight="1" thickBot="1" x14ac:dyDescent="0.4">
      <c r="A73" s="59"/>
      <c r="B73" s="63"/>
      <c r="C73" s="63"/>
      <c r="D73" s="63"/>
      <c r="E73" s="63"/>
      <c r="F73" s="308" t="s">
        <v>26</v>
      </c>
      <c r="G73" s="309"/>
      <c r="H73" s="309"/>
      <c r="I73" s="310"/>
      <c r="J73" s="299" t="s">
        <v>27</v>
      </c>
      <c r="K73" s="299"/>
      <c r="L73" s="299"/>
      <c r="M73" s="158" t="s">
        <v>20</v>
      </c>
      <c r="N73" s="158" t="s">
        <v>21</v>
      </c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</row>
    <row r="74" spans="1:116" x14ac:dyDescent="0.35">
      <c r="B74" s="27"/>
      <c r="C74" s="311" t="s">
        <v>7</v>
      </c>
      <c r="D74" s="312"/>
      <c r="E74" s="159" t="s">
        <v>1</v>
      </c>
      <c r="F74" s="317">
        <f>+SUMIFS($I$23:$I$26,$C$23:$C$26,$C$74)</f>
        <v>0</v>
      </c>
      <c r="G74" s="317"/>
      <c r="H74" s="317"/>
      <c r="I74" s="318">
        <f>+SUM($F$74:$F$77)</f>
        <v>0</v>
      </c>
      <c r="J74" s="160">
        <f>+SUMIFS($J$23:$J$26,$D$23:$D$26,$C$74)</f>
        <v>0</v>
      </c>
      <c r="K74" s="300">
        <f>+SUM($J$74:$J$77)</f>
        <v>0</v>
      </c>
      <c r="L74" s="300"/>
      <c r="M74" s="161">
        <f>IF(AND($E$9="Gran empresa",$C$74="Recerca"),Desplegables!$F$15,IF(AND($E$9="Gran empresa",$C$74="Desenvolupament"),Desplegables!$F$18,IF(AND($E$9="Mitjana empresa",$C$74="Recerca"),Desplegables!$F$14,IF(AND($E$9="Mitjana empresa",$C$74="Desenvolupament"),Desplegables!$F$17,IF(AND($E$9="Petita empresa",$C$74="Recerca"),Desplegables!$F$13,IF(AND($E$9="Petita empresa",$C$74="Desenvolupament"),Desplegables!$F$16,IF($E$9="Agent TECNIO",1,)))))))</f>
        <v>0</v>
      </c>
      <c r="N74" s="162">
        <f>+SUMIFS(L23:L26,D23:D26,C74)</f>
        <v>0</v>
      </c>
    </row>
    <row r="75" spans="1:116" x14ac:dyDescent="0.35">
      <c r="B75" s="27"/>
      <c r="C75" s="313"/>
      <c r="D75" s="314"/>
      <c r="E75" s="159" t="s">
        <v>3</v>
      </c>
      <c r="F75" s="317">
        <f>+SUMIFS($I$45:$I$48,$C$45:$C$48,$C$74)</f>
        <v>0</v>
      </c>
      <c r="G75" s="317"/>
      <c r="H75" s="317"/>
      <c r="I75" s="319"/>
      <c r="J75" s="163">
        <f>+SUMIFS($J$45:$J$48,$D$45:$D$48,$C$74)</f>
        <v>0</v>
      </c>
      <c r="K75" s="301"/>
      <c r="L75" s="301"/>
      <c r="M75" s="164">
        <f>IF(AND($E$9="Gran empresa",$C$74="Recerca"),Desplegables!$F$15,IF(AND($E$9="Gran empresa",$C$74="Desenvolupament"),Desplegables!$F$18,IF(AND($E$9="Mitjana empresa",$C$74="Recerca"),Desplegables!$F$14,IF(AND($E$9="Mitjana empresa",$C$74="Desenvolupament"),Desplegables!$F$17,IF(AND($E$9="Petita empresa",$C$74="Recerca"),Desplegables!$F$13,IF(AND($E$9="Petita empresa",$C$74="Desenvolupament"),Desplegables!$F$16,IF($E$9="Agent TECNIO",1,)))))))</f>
        <v>0</v>
      </c>
      <c r="N75" s="165">
        <f>+SUMIFS(L45:L48,D45:D48,C74)</f>
        <v>0</v>
      </c>
    </row>
    <row r="76" spans="1:116" x14ac:dyDescent="0.35">
      <c r="B76" s="27"/>
      <c r="C76" s="313"/>
      <c r="D76" s="314"/>
      <c r="E76" s="159" t="s">
        <v>2</v>
      </c>
      <c r="F76" s="317">
        <f>+SUMIFS($I$56:$I$59,$C$56:$C$59,$C$74)</f>
        <v>0</v>
      </c>
      <c r="G76" s="317"/>
      <c r="H76" s="317"/>
      <c r="I76" s="319"/>
      <c r="J76" s="163">
        <f>+SUMIFS($J$56:$J$59,$D$56:$D$59,$C$74)</f>
        <v>0</v>
      </c>
      <c r="K76" s="301"/>
      <c r="L76" s="301"/>
      <c r="M76" s="164">
        <f>IF(AND($E$9="Gran empresa",$C$74="Recerca"),Desplegables!$F$15,IF(AND($E$9="Gran empresa",$C$74="Desenvolupament"),Desplegables!$F$18,IF(AND($E$9="Mitjana empresa",$C$74="Recerca"),Desplegables!$F$14,IF(AND($E$9="Mitjana empresa",$C$74="Desenvolupament"),Desplegables!$F$17,IF(AND($E$9="Petita empresa",$C$74="Recerca"),Desplegables!$F$13,IF(AND($E$9="Petita empresa",$C$74="Desenvolupament"),Desplegables!$F$16,IF($E$9="Agent TECNIO",1,)))))))</f>
        <v>0</v>
      </c>
      <c r="N76" s="165">
        <f>+SUMIFS(L56:L59,D56:D59,C74)</f>
        <v>0</v>
      </c>
    </row>
    <row r="77" spans="1:116" x14ac:dyDescent="0.35">
      <c r="B77" s="27"/>
      <c r="C77" s="315"/>
      <c r="D77" s="316"/>
      <c r="E77" s="159" t="s">
        <v>14</v>
      </c>
      <c r="F77" s="317">
        <f>+F74*Desplegables!$E$24</f>
        <v>0</v>
      </c>
      <c r="G77" s="317"/>
      <c r="H77" s="317"/>
      <c r="I77" s="319"/>
      <c r="J77" s="163">
        <f>+J74*Desplegables!$E$24</f>
        <v>0</v>
      </c>
      <c r="K77" s="301"/>
      <c r="L77" s="301"/>
      <c r="M77" s="164">
        <f>IF(AND($E$9="Gran empresa",$C$74="Recerca"),Desplegables!$F$15,IF(AND($E$9="Gran empresa",$C$74="Desenvolupament"),Desplegables!$F$18,IF(AND($E$9="Mitjana empresa",$C$74="Recerca"),Desplegables!$F$14,IF(AND($E$9="Mitjana empresa",$C$74="Desenvolupament"),Desplegables!$F$17,IF(AND($E$9="Petita empresa",$C$74="Recerca"),Desplegables!$F$13,IF(AND($E$9="Petita empresa",$C$74="Desenvolupament"),Desplegables!$F$16,IF($E$9="Agent TECNIO",1,)))))))</f>
        <v>0</v>
      </c>
      <c r="N77" s="165">
        <f>+N74*Desplegables!$E$24</f>
        <v>0</v>
      </c>
    </row>
    <row r="78" spans="1:116" x14ac:dyDescent="0.35">
      <c r="B78" s="27"/>
      <c r="C78" s="311" t="s">
        <v>6</v>
      </c>
      <c r="D78" s="312"/>
      <c r="E78" s="159" t="s">
        <v>1</v>
      </c>
      <c r="F78" s="317">
        <f>+SUMIFS($I$23:$I$26,$C$23:$C$26,$C$78)</f>
        <v>0</v>
      </c>
      <c r="G78" s="317"/>
      <c r="H78" s="317"/>
      <c r="I78" s="319">
        <f>+SUM($F$78:$F$81)</f>
        <v>0</v>
      </c>
      <c r="J78" s="163">
        <f>+SUMIFS($J$23:$J$26,$D$23:$D$26,$C$78)</f>
        <v>0</v>
      </c>
      <c r="K78" s="301">
        <f>+SUM($J$78:$J$81)</f>
        <v>0</v>
      </c>
      <c r="L78" s="301"/>
      <c r="M78" s="164">
        <f>IF(AND($E$9="Gran empresa",$C$78="Recerca"),Desplegables!$F$15,IF(AND($E$9="Gran empresa",$C$78="Desenvolupament"),Desplegables!$F$18,IF(AND($E$9="Mitjana empresa",$C$78="Recerca"),Desplegables!$F$14,IF(AND($E$9="Mitjana empresa",$C$78="Desenvolupament"),Desplegables!$F$17,IF(AND($E$9="Petita empresa",$C$78="Recerca"),Desplegables!$F$13,IF(AND($E$9="Petita empresa",$C$78="Desenvolupament"),Desplegables!$F$16,IF($E$9="Agent TECNIO",1,)))))))</f>
        <v>0</v>
      </c>
      <c r="N78" s="165">
        <f>+SUMIFS(L23:L26,D23:D26,C78)</f>
        <v>0</v>
      </c>
    </row>
    <row r="79" spans="1:116" x14ac:dyDescent="0.35">
      <c r="B79" s="27"/>
      <c r="C79" s="313"/>
      <c r="D79" s="314"/>
      <c r="E79" s="159" t="s">
        <v>3</v>
      </c>
      <c r="F79" s="317">
        <f>+SUMIFS($I$45:$I$48,$C$45:$C$48,$C$78)</f>
        <v>0</v>
      </c>
      <c r="G79" s="317"/>
      <c r="H79" s="317"/>
      <c r="I79" s="319"/>
      <c r="J79" s="163">
        <f>+SUMIFS($J$45:$J$48,$D$45:$D$48,$C$78)</f>
        <v>0</v>
      </c>
      <c r="K79" s="301"/>
      <c r="L79" s="301"/>
      <c r="M79" s="164">
        <f>IF(AND($E$9="Gran empresa",$C$78="Recerca"),Desplegables!$F$15,IF(AND($E$9="Gran empresa",$C$78="Desenvolupament"),Desplegables!$F$18,IF(AND($E$9="Mitjana empresa",$C$78="Recerca"),Desplegables!$F$14,IF(AND($E$9="Mitjana empresa",$C$78="Desenvolupament"),Desplegables!$F$17,IF(AND($E$9="Petita empresa",$C$78="Recerca"),Desplegables!$F$13,IF(AND($E$9="Petita empresa",$C$78="Desenvolupament"),Desplegables!$F$16,IF($E$9="Agent TECNIO",1,)))))))</f>
        <v>0</v>
      </c>
      <c r="N79" s="165">
        <f>+SUMIFS(L45:L48,D45:D48,C78)</f>
        <v>0</v>
      </c>
    </row>
    <row r="80" spans="1:116" s="27" customFormat="1" x14ac:dyDescent="0.35">
      <c r="A80" s="51"/>
      <c r="C80" s="313"/>
      <c r="D80" s="314"/>
      <c r="E80" s="159" t="s">
        <v>2</v>
      </c>
      <c r="F80" s="317">
        <f>+SUMIFS($I$56:$I$59,$C$56:$C$59,$C$78)</f>
        <v>0</v>
      </c>
      <c r="G80" s="317"/>
      <c r="H80" s="317"/>
      <c r="I80" s="319"/>
      <c r="J80" s="163">
        <f>+SUMIFS($J$56:$J$59,$D$56:$D$59,$C$78)</f>
        <v>0</v>
      </c>
      <c r="K80" s="301"/>
      <c r="L80" s="301"/>
      <c r="M80" s="164">
        <f>IF(AND($E$9="Gran empresa",$C$78="Recerca"),Desplegables!$F$15,IF(AND($E$9="Gran empresa",$C$78="Desenvolupament"),Desplegables!$F$18,IF(AND($E$9="Mitjana empresa",$C$78="Recerca"),Desplegables!$F$14,IF(AND($E$9="Mitjana empresa",$C$78="Desenvolupament"),Desplegables!$F$17,IF(AND($E$9="Petita empresa",$C$78="Recerca"),Desplegables!$F$13,IF(AND($E$9="Petita empresa",$C$78="Desenvolupament"),Desplegables!$F$16,IF($E$9="Agent TECNIO",1,)))))))</f>
        <v>0</v>
      </c>
      <c r="N80" s="165">
        <f>+SUMIFS(L56:L59,D56:D59,C78)</f>
        <v>0</v>
      </c>
    </row>
    <row r="81" spans="1:14" s="27" customFormat="1" x14ac:dyDescent="0.35">
      <c r="A81" s="51"/>
      <c r="C81" s="315"/>
      <c r="D81" s="316"/>
      <c r="E81" s="159" t="s">
        <v>14</v>
      </c>
      <c r="F81" s="317">
        <f>+F78*Desplegables!$E$24</f>
        <v>0</v>
      </c>
      <c r="G81" s="317"/>
      <c r="H81" s="317"/>
      <c r="I81" s="319"/>
      <c r="J81" s="163">
        <f>+J78*Desplegables!$E$24</f>
        <v>0</v>
      </c>
      <c r="K81" s="301"/>
      <c r="L81" s="301"/>
      <c r="M81" s="164">
        <f>IF(AND($E$9="Gran empresa",$C$78="Recerca"),Desplegables!$F$15,IF(AND($E$9="Gran empresa",$C$78="Desenvolupament"),Desplegables!$F$18,IF(AND($E$9="Mitjana empresa",$C$78="Recerca"),Desplegables!$F$14,IF(AND($E$9="Mitjana empresa",$C$78="Desenvolupament"),Desplegables!$F$17,IF(AND($E$9="Petita empresa",$C$78="Recerca"),Desplegables!$F$13,IF(AND($E$9="Petita empresa",$C$78="Desenvolupament"),Desplegables!$F$16,IF($E$9="Agent TECNIO",1,)))))))</f>
        <v>0</v>
      </c>
      <c r="N81" s="165">
        <f>+N78*Desplegables!$E$24</f>
        <v>0</v>
      </c>
    </row>
    <row r="82" spans="1:14" s="27" customFormat="1" ht="15" thickBot="1" x14ac:dyDescent="0.4">
      <c r="A82" s="51"/>
      <c r="C82" s="351" t="s">
        <v>30</v>
      </c>
      <c r="D82" s="352"/>
      <c r="E82" s="166" t="s">
        <v>31</v>
      </c>
      <c r="F82" s="353">
        <f>+SUMIFS($I$67:$I$68,$C$67:$C$68,$C$82)</f>
        <v>0</v>
      </c>
      <c r="G82" s="353"/>
      <c r="H82" s="353"/>
      <c r="I82" s="167">
        <f>$F$82</f>
        <v>0</v>
      </c>
      <c r="J82" s="168">
        <f>+SUMIFS($J$67:$J$68,$D$67:$D$68,$C$82)</f>
        <v>0</v>
      </c>
      <c r="K82" s="302">
        <f>$J$82</f>
        <v>0</v>
      </c>
      <c r="L82" s="303"/>
      <c r="M82" s="169">
        <f>IF(AND($E$9="Gran empresa",C82="Genèric"),Desplegables!$F$22,IF(AND($E$9="Mitjana empresa",C82="Genèric"),Desplegables!$F$22,IF(AND($E$9="Petita empresa",C82="Genèric"),Desplegables!$F$22,IF(AND($E$9="Acreditat TECNIO",C82="Genèric"),Desplegables!$F$22,))))</f>
        <v>0</v>
      </c>
      <c r="N82" s="170">
        <f>+SUM(L67:L68)</f>
        <v>0</v>
      </c>
    </row>
    <row r="83" spans="1:14" s="27" customFormat="1" ht="15.5" x14ac:dyDescent="0.35">
      <c r="A83" s="51"/>
      <c r="E83" s="171" t="s">
        <v>41</v>
      </c>
      <c r="F83" s="343">
        <f>SUM($F$74:$F$82)</f>
        <v>0</v>
      </c>
      <c r="G83" s="344"/>
      <c r="H83" s="344"/>
      <c r="I83" s="345"/>
      <c r="J83" s="304">
        <f>SUM($K$74:$K$82)</f>
        <v>0</v>
      </c>
      <c r="K83" s="305"/>
      <c r="L83" s="305"/>
      <c r="M83" s="172">
        <f>IF($J$83=0,0,$N$83/$J$83)</f>
        <v>0</v>
      </c>
      <c r="N83" s="173">
        <f>IF(AND($E$9="Acreditat TECNIO",SUM(N74:N82)&gt;Desplegables!H22),Desplegables!H22,IF(AND(E9&gt;"Acreditat TECNIO",SUM(N74:N82)&gt;Desplegables!H19),Desplegables!H19,SUM(N74:N82)))</f>
        <v>0</v>
      </c>
    </row>
    <row r="84" spans="1:14" s="27" customFormat="1" ht="15.5" x14ac:dyDescent="0.35">
      <c r="A84" s="51"/>
      <c r="E84" s="171"/>
      <c r="F84" s="350"/>
      <c r="G84" s="350"/>
      <c r="H84" s="350"/>
      <c r="I84" s="350"/>
      <c r="J84" s="298"/>
      <c r="K84" s="298"/>
      <c r="L84" s="298"/>
      <c r="M84" s="174"/>
      <c r="N84" s="175" t="str">
        <f>IF(OR($N$83=100000,$N$83=250000),"NOTA: Ajut limitat per superar màxim establert","")</f>
        <v/>
      </c>
    </row>
    <row r="85" spans="1:14" s="27" customFormat="1" x14ac:dyDescent="0.35">
      <c r="A85" s="51"/>
    </row>
    <row r="86" spans="1:14" s="27" customFormat="1" x14ac:dyDescent="0.35">
      <c r="A86" s="51"/>
    </row>
    <row r="87" spans="1:14" s="27" customFormat="1" x14ac:dyDescent="0.35">
      <c r="A87" s="51"/>
      <c r="C87" s="176" t="s">
        <v>109</v>
      </c>
      <c r="D87" s="32"/>
      <c r="E87" s="32"/>
      <c r="F87" s="32"/>
      <c r="G87" s="32"/>
      <c r="H87" s="32"/>
      <c r="I87" s="32"/>
    </row>
    <row r="88" spans="1:14" s="27" customFormat="1" x14ac:dyDescent="0.35">
      <c r="A88" s="51"/>
      <c r="C88" s="39"/>
      <c r="D88" s="39"/>
      <c r="E88" s="39"/>
      <c r="F88" s="39"/>
      <c r="G88" s="39"/>
      <c r="H88" s="39"/>
      <c r="I88" s="39"/>
    </row>
    <row r="89" spans="1:14" s="27" customFormat="1" ht="15" thickBot="1" x14ac:dyDescent="0.4">
      <c r="A89" s="51"/>
      <c r="C89" s="346" t="s">
        <v>128</v>
      </c>
      <c r="D89" s="346"/>
      <c r="E89" s="346"/>
      <c r="F89" s="346" t="s">
        <v>85</v>
      </c>
      <c r="G89" s="346"/>
      <c r="H89" s="346"/>
      <c r="I89" s="346"/>
    </row>
    <row r="90" spans="1:14" s="27" customFormat="1" ht="15.5" x14ac:dyDescent="0.35">
      <c r="A90" s="51"/>
      <c r="C90" s="347">
        <f>IF(AND($E$8="Gran empresa",$C$74="Recerca"),$I$74,IF(AND($E$8="Mitjana empresa",$C$74="Recerca"),$I$74,IF(AND($E$8="Petita empresa",$C$74="Recerca"),$I$74,IF($E$8="Acreditat TECNIO",0,))))</f>
        <v>0</v>
      </c>
      <c r="D90" s="347"/>
      <c r="E90" s="347"/>
      <c r="F90" s="347">
        <f>IF(AND($E$8="Gran empresa",$C$78="Desenvolupament"),$I$78,IF(AND($E$8="Mitjana empresa",$C$78="Desenvolupament"),$I$78,IF(AND($E$8="Petita empresa",$C$78="Desenvolupament"),$I$78,IF($E$8="Acreditat TECNIO",0,))))</f>
        <v>0</v>
      </c>
      <c r="G90" s="348"/>
      <c r="H90" s="348"/>
      <c r="I90" s="348"/>
    </row>
    <row r="91" spans="1:14" s="27" customFormat="1" ht="15" thickBot="1" x14ac:dyDescent="0.4">
      <c r="A91" s="51"/>
      <c r="C91" s="346" t="s">
        <v>91</v>
      </c>
      <c r="D91" s="346"/>
      <c r="E91" s="346"/>
      <c r="F91" s="346" t="s">
        <v>84</v>
      </c>
      <c r="G91" s="346"/>
      <c r="H91" s="346"/>
      <c r="I91" s="346"/>
    </row>
    <row r="92" spans="1:14" s="27" customFormat="1" ht="15.5" x14ac:dyDescent="0.35">
      <c r="A92" s="51"/>
      <c r="C92" s="349">
        <f>IF($C$82="Genèric",$I$82)</f>
        <v>0</v>
      </c>
      <c r="D92" s="349"/>
      <c r="E92" s="349"/>
      <c r="F92" s="347">
        <f>IF($E$8="Acreditat TECNIO",SUM($I$74+$I$78),0)</f>
        <v>0</v>
      </c>
      <c r="G92" s="348"/>
      <c r="H92" s="348"/>
      <c r="I92" s="348"/>
    </row>
    <row r="93" spans="1:14" s="27" customFormat="1" ht="15" thickBot="1" x14ac:dyDescent="0.4">
      <c r="A93" s="51"/>
      <c r="C93" s="39"/>
      <c r="D93" s="39"/>
      <c r="E93" s="39"/>
      <c r="F93" s="346" t="s">
        <v>83</v>
      </c>
      <c r="G93" s="346"/>
      <c r="H93" s="346"/>
      <c r="I93" s="346"/>
    </row>
    <row r="94" spans="1:14" s="27" customFormat="1" ht="15.5" x14ac:dyDescent="0.35">
      <c r="A94" s="51"/>
      <c r="C94" s="39"/>
      <c r="D94" s="39"/>
      <c r="E94" s="39"/>
      <c r="F94" s="347">
        <f>$F$83</f>
        <v>0</v>
      </c>
      <c r="G94" s="348"/>
      <c r="H94" s="348"/>
      <c r="I94" s="348"/>
    </row>
    <row r="95" spans="1:14" s="27" customFormat="1" x14ac:dyDescent="0.35">
      <c r="A95" s="51"/>
      <c r="C95" s="39"/>
      <c r="D95" s="39"/>
      <c r="E95" s="39"/>
      <c r="F95" s="39"/>
      <c r="G95" s="39"/>
      <c r="H95" s="39"/>
      <c r="I95" s="39"/>
    </row>
    <row r="96" spans="1:14" s="27" customFormat="1" x14ac:dyDescent="0.35">
      <c r="A96" s="51"/>
      <c r="C96" s="39"/>
      <c r="D96" s="39"/>
      <c r="E96" s="39"/>
      <c r="F96" s="39"/>
      <c r="G96" s="39"/>
      <c r="H96" s="39"/>
      <c r="I96" s="39"/>
    </row>
    <row r="97" spans="1:1" s="27" customFormat="1" x14ac:dyDescent="0.35">
      <c r="A97" s="51"/>
    </row>
    <row r="98" spans="1:1" s="27" customFormat="1" x14ac:dyDescent="0.35">
      <c r="A98" s="51"/>
    </row>
    <row r="99" spans="1:1" s="27" customFormat="1" x14ac:dyDescent="0.35">
      <c r="A99" s="51"/>
    </row>
    <row r="100" spans="1:1" s="27" customFormat="1" x14ac:dyDescent="0.35">
      <c r="A100" s="51"/>
    </row>
    <row r="101" spans="1:1" s="27" customFormat="1" x14ac:dyDescent="0.35">
      <c r="A101" s="51"/>
    </row>
    <row r="102" spans="1:1" s="27" customFormat="1" x14ac:dyDescent="0.35">
      <c r="A102" s="51"/>
    </row>
    <row r="103" spans="1:1" s="27" customFormat="1" x14ac:dyDescent="0.35">
      <c r="A103" s="51"/>
    </row>
    <row r="104" spans="1:1" s="27" customFormat="1" x14ac:dyDescent="0.35">
      <c r="A104" s="51"/>
    </row>
    <row r="105" spans="1:1" s="27" customFormat="1" x14ac:dyDescent="0.35">
      <c r="A105" s="51"/>
    </row>
    <row r="106" spans="1:1" s="27" customFormat="1" x14ac:dyDescent="0.35">
      <c r="A106" s="51"/>
    </row>
    <row r="107" spans="1:1" s="27" customFormat="1" x14ac:dyDescent="0.35">
      <c r="A107" s="51"/>
    </row>
    <row r="108" spans="1:1" s="27" customFormat="1" x14ac:dyDescent="0.35">
      <c r="A108" s="51"/>
    </row>
    <row r="109" spans="1:1" s="27" customFormat="1" x14ac:dyDescent="0.35">
      <c r="A109" s="51"/>
    </row>
    <row r="110" spans="1:1" s="27" customFormat="1" x14ac:dyDescent="0.35">
      <c r="A110" s="51"/>
    </row>
    <row r="111" spans="1:1" s="27" customFormat="1" x14ac:dyDescent="0.35">
      <c r="A111" s="51"/>
    </row>
    <row r="112" spans="1:1" s="27" customFormat="1" x14ac:dyDescent="0.35">
      <c r="A112" s="51"/>
    </row>
    <row r="113" spans="1:1" s="27" customFormat="1" x14ac:dyDescent="0.35">
      <c r="A113" s="51"/>
    </row>
    <row r="114" spans="1:1" s="27" customFormat="1" x14ac:dyDescent="0.35">
      <c r="A114" s="51"/>
    </row>
    <row r="115" spans="1:1" s="27" customFormat="1" x14ac:dyDescent="0.35">
      <c r="A115" s="51"/>
    </row>
    <row r="116" spans="1:1" s="27" customFormat="1" x14ac:dyDescent="0.35">
      <c r="A116" s="51"/>
    </row>
    <row r="117" spans="1:1" s="27" customFormat="1" x14ac:dyDescent="0.35">
      <c r="A117" s="51"/>
    </row>
    <row r="118" spans="1:1" s="27" customFormat="1" x14ac:dyDescent="0.35">
      <c r="A118" s="51"/>
    </row>
    <row r="119" spans="1:1" s="27" customFormat="1" x14ac:dyDescent="0.35">
      <c r="A119" s="51"/>
    </row>
    <row r="120" spans="1:1" s="27" customFormat="1" x14ac:dyDescent="0.35">
      <c r="A120" s="51"/>
    </row>
    <row r="121" spans="1:1" s="27" customFormat="1" x14ac:dyDescent="0.35">
      <c r="A121" s="51"/>
    </row>
    <row r="122" spans="1:1" s="27" customFormat="1" x14ac:dyDescent="0.35">
      <c r="A122" s="51"/>
    </row>
    <row r="123" spans="1:1" s="27" customFormat="1" x14ac:dyDescent="0.35">
      <c r="A123" s="51"/>
    </row>
    <row r="124" spans="1:1" s="27" customFormat="1" x14ac:dyDescent="0.35">
      <c r="A124" s="51"/>
    </row>
    <row r="125" spans="1:1" s="27" customFormat="1" x14ac:dyDescent="0.35">
      <c r="A125" s="51"/>
    </row>
    <row r="126" spans="1:1" s="27" customFormat="1" x14ac:dyDescent="0.35">
      <c r="A126" s="51"/>
    </row>
    <row r="127" spans="1:1" s="27" customFormat="1" x14ac:dyDescent="0.35">
      <c r="A127" s="51"/>
    </row>
    <row r="128" spans="1:1" s="27" customFormat="1" x14ac:dyDescent="0.35">
      <c r="A128" s="51"/>
    </row>
    <row r="129" spans="1:1" s="27" customFormat="1" x14ac:dyDescent="0.35">
      <c r="A129" s="51"/>
    </row>
    <row r="130" spans="1:1" s="27" customFormat="1" x14ac:dyDescent="0.35">
      <c r="A130" s="51"/>
    </row>
    <row r="131" spans="1:1" s="27" customFormat="1" x14ac:dyDescent="0.35">
      <c r="A131" s="51"/>
    </row>
    <row r="132" spans="1:1" s="27" customFormat="1" x14ac:dyDescent="0.35">
      <c r="A132" s="51"/>
    </row>
    <row r="133" spans="1:1" s="27" customFormat="1" x14ac:dyDescent="0.35">
      <c r="A133" s="51"/>
    </row>
    <row r="134" spans="1:1" s="27" customFormat="1" x14ac:dyDescent="0.35">
      <c r="A134" s="51"/>
    </row>
    <row r="135" spans="1:1" s="27" customFormat="1" x14ac:dyDescent="0.35">
      <c r="A135" s="51"/>
    </row>
    <row r="136" spans="1:1" s="27" customFormat="1" x14ac:dyDescent="0.35">
      <c r="A136" s="51"/>
    </row>
    <row r="137" spans="1:1" s="27" customFormat="1" x14ac:dyDescent="0.35">
      <c r="A137" s="51"/>
    </row>
    <row r="138" spans="1:1" s="27" customFormat="1" x14ac:dyDescent="0.35">
      <c r="A138" s="51"/>
    </row>
    <row r="139" spans="1:1" s="27" customFormat="1" x14ac:dyDescent="0.35">
      <c r="A139" s="51"/>
    </row>
    <row r="140" spans="1:1" s="27" customFormat="1" x14ac:dyDescent="0.35">
      <c r="A140" s="51"/>
    </row>
    <row r="141" spans="1:1" s="27" customFormat="1" x14ac:dyDescent="0.35">
      <c r="A141" s="51"/>
    </row>
    <row r="142" spans="1:1" s="27" customFormat="1" x14ac:dyDescent="0.35">
      <c r="A142" s="51"/>
    </row>
    <row r="143" spans="1:1" s="27" customFormat="1" x14ac:dyDescent="0.35">
      <c r="A143" s="51"/>
    </row>
    <row r="144" spans="1:1" s="27" customFormat="1" x14ac:dyDescent="0.35">
      <c r="A144" s="51"/>
    </row>
    <row r="145" spans="1:1" s="27" customFormat="1" x14ac:dyDescent="0.35">
      <c r="A145" s="51"/>
    </row>
    <row r="146" spans="1:1" s="27" customFormat="1" x14ac:dyDescent="0.35">
      <c r="A146" s="51"/>
    </row>
    <row r="147" spans="1:1" s="27" customFormat="1" x14ac:dyDescent="0.35">
      <c r="A147" s="51"/>
    </row>
    <row r="148" spans="1:1" s="27" customFormat="1" x14ac:dyDescent="0.35">
      <c r="A148" s="51"/>
    </row>
    <row r="149" spans="1:1" s="27" customFormat="1" x14ac:dyDescent="0.35">
      <c r="A149" s="51"/>
    </row>
    <row r="150" spans="1:1" s="27" customFormat="1" x14ac:dyDescent="0.35">
      <c r="A150" s="51"/>
    </row>
    <row r="151" spans="1:1" s="27" customFormat="1" x14ac:dyDescent="0.35">
      <c r="A151" s="51"/>
    </row>
    <row r="152" spans="1:1" s="27" customFormat="1" x14ac:dyDescent="0.35">
      <c r="A152" s="51"/>
    </row>
    <row r="153" spans="1:1" s="27" customFormat="1" x14ac:dyDescent="0.35">
      <c r="A153" s="51"/>
    </row>
    <row r="154" spans="1:1" s="27" customFormat="1" x14ac:dyDescent="0.35">
      <c r="A154" s="51"/>
    </row>
    <row r="155" spans="1:1" s="27" customFormat="1" x14ac:dyDescent="0.35">
      <c r="A155" s="51"/>
    </row>
    <row r="156" spans="1:1" s="27" customFormat="1" x14ac:dyDescent="0.35">
      <c r="A156" s="51"/>
    </row>
    <row r="157" spans="1:1" s="27" customFormat="1" x14ac:dyDescent="0.35">
      <c r="A157" s="51"/>
    </row>
    <row r="158" spans="1:1" s="27" customFormat="1" x14ac:dyDescent="0.35">
      <c r="A158" s="51"/>
    </row>
    <row r="159" spans="1:1" s="27" customFormat="1" x14ac:dyDescent="0.35">
      <c r="A159" s="51"/>
    </row>
    <row r="160" spans="1:1" s="27" customFormat="1" x14ac:dyDescent="0.35">
      <c r="A160" s="51"/>
    </row>
    <row r="161" spans="1:1" s="27" customFormat="1" x14ac:dyDescent="0.35">
      <c r="A161" s="51"/>
    </row>
    <row r="162" spans="1:1" s="27" customFormat="1" x14ac:dyDescent="0.35">
      <c r="A162" s="51"/>
    </row>
    <row r="163" spans="1:1" s="27" customFormat="1" x14ac:dyDescent="0.35">
      <c r="A163" s="51"/>
    </row>
    <row r="164" spans="1:1" s="27" customFormat="1" x14ac:dyDescent="0.35">
      <c r="A164" s="51"/>
    </row>
    <row r="165" spans="1:1" s="27" customFormat="1" x14ac:dyDescent="0.35">
      <c r="A165" s="51"/>
    </row>
    <row r="166" spans="1:1" s="27" customFormat="1" x14ac:dyDescent="0.35">
      <c r="A166" s="51"/>
    </row>
    <row r="167" spans="1:1" s="27" customFormat="1" x14ac:dyDescent="0.35">
      <c r="A167" s="51"/>
    </row>
    <row r="168" spans="1:1" s="27" customFormat="1" x14ac:dyDescent="0.35">
      <c r="A168" s="51"/>
    </row>
    <row r="169" spans="1:1" s="27" customFormat="1" x14ac:dyDescent="0.35">
      <c r="A169" s="51"/>
    </row>
    <row r="170" spans="1:1" s="27" customFormat="1" x14ac:dyDescent="0.35">
      <c r="A170" s="51"/>
    </row>
    <row r="171" spans="1:1" s="27" customFormat="1" x14ac:dyDescent="0.35">
      <c r="A171" s="51"/>
    </row>
    <row r="172" spans="1:1" s="27" customFormat="1" x14ac:dyDescent="0.35">
      <c r="A172" s="51"/>
    </row>
    <row r="173" spans="1:1" s="27" customFormat="1" x14ac:dyDescent="0.35">
      <c r="A173" s="51"/>
    </row>
    <row r="174" spans="1:1" s="27" customFormat="1" x14ac:dyDescent="0.35">
      <c r="A174" s="51"/>
    </row>
    <row r="175" spans="1:1" s="27" customFormat="1" x14ac:dyDescent="0.35">
      <c r="A175" s="51"/>
    </row>
    <row r="176" spans="1:1" s="27" customFormat="1" x14ac:dyDescent="0.35">
      <c r="A176" s="51"/>
    </row>
    <row r="177" spans="1:1" s="27" customFormat="1" x14ac:dyDescent="0.35">
      <c r="A177" s="51"/>
    </row>
    <row r="178" spans="1:1" s="27" customFormat="1" x14ac:dyDescent="0.35">
      <c r="A178" s="51"/>
    </row>
    <row r="179" spans="1:1" s="27" customFormat="1" x14ac:dyDescent="0.35">
      <c r="A179" s="51"/>
    </row>
    <row r="180" spans="1:1" s="27" customFormat="1" x14ac:dyDescent="0.35">
      <c r="A180" s="51"/>
    </row>
    <row r="181" spans="1:1" s="27" customFormat="1" x14ac:dyDescent="0.35">
      <c r="A181" s="51"/>
    </row>
    <row r="182" spans="1:1" s="27" customFormat="1" x14ac:dyDescent="0.35">
      <c r="A182" s="51"/>
    </row>
    <row r="183" spans="1:1" s="27" customFormat="1" x14ac:dyDescent="0.35">
      <c r="A183" s="51"/>
    </row>
    <row r="184" spans="1:1" s="27" customFormat="1" x14ac:dyDescent="0.35">
      <c r="A184" s="51"/>
    </row>
    <row r="185" spans="1:1" s="27" customFormat="1" x14ac:dyDescent="0.35">
      <c r="A185" s="51"/>
    </row>
    <row r="186" spans="1:1" s="27" customFormat="1" x14ac:dyDescent="0.35">
      <c r="A186" s="51"/>
    </row>
    <row r="187" spans="1:1" s="27" customFormat="1" x14ac:dyDescent="0.35">
      <c r="A187" s="51"/>
    </row>
    <row r="188" spans="1:1" s="27" customFormat="1" x14ac:dyDescent="0.35">
      <c r="A188" s="51"/>
    </row>
    <row r="189" spans="1:1" s="27" customFormat="1" x14ac:dyDescent="0.35">
      <c r="A189" s="51"/>
    </row>
    <row r="190" spans="1:1" s="27" customFormat="1" x14ac:dyDescent="0.35">
      <c r="A190" s="51"/>
    </row>
    <row r="191" spans="1:1" s="27" customFormat="1" x14ac:dyDescent="0.35">
      <c r="A191" s="51"/>
    </row>
    <row r="192" spans="1:1" s="27" customFormat="1" x14ac:dyDescent="0.35">
      <c r="A192" s="51"/>
    </row>
    <row r="193" spans="1:1" s="27" customFormat="1" x14ac:dyDescent="0.35">
      <c r="A193" s="51"/>
    </row>
    <row r="194" spans="1:1" s="27" customFormat="1" x14ac:dyDescent="0.35">
      <c r="A194" s="51"/>
    </row>
    <row r="195" spans="1:1" s="27" customFormat="1" x14ac:dyDescent="0.35">
      <c r="A195" s="51"/>
    </row>
    <row r="196" spans="1:1" s="27" customFormat="1" x14ac:dyDescent="0.35">
      <c r="A196" s="51"/>
    </row>
    <row r="197" spans="1:1" s="27" customFormat="1" x14ac:dyDescent="0.35">
      <c r="A197" s="51"/>
    </row>
    <row r="198" spans="1:1" s="27" customFormat="1" x14ac:dyDescent="0.35">
      <c r="A198" s="51"/>
    </row>
    <row r="199" spans="1:1" s="27" customFormat="1" x14ac:dyDescent="0.35">
      <c r="A199" s="51"/>
    </row>
    <row r="200" spans="1:1" s="27" customFormat="1" x14ac:dyDescent="0.35">
      <c r="A200" s="51"/>
    </row>
    <row r="201" spans="1:1" s="27" customFormat="1" x14ac:dyDescent="0.35">
      <c r="A201" s="51"/>
    </row>
    <row r="202" spans="1:1" s="27" customFormat="1" x14ac:dyDescent="0.35">
      <c r="A202" s="51"/>
    </row>
    <row r="203" spans="1:1" s="27" customFormat="1" x14ac:dyDescent="0.35">
      <c r="A203" s="51"/>
    </row>
    <row r="204" spans="1:1" s="27" customFormat="1" x14ac:dyDescent="0.35">
      <c r="A204" s="51"/>
    </row>
    <row r="205" spans="1:1" s="27" customFormat="1" x14ac:dyDescent="0.35">
      <c r="A205" s="51"/>
    </row>
    <row r="206" spans="1:1" s="27" customFormat="1" x14ac:dyDescent="0.35">
      <c r="A206" s="51"/>
    </row>
    <row r="207" spans="1:1" s="27" customFormat="1" x14ac:dyDescent="0.35">
      <c r="A207" s="51"/>
    </row>
    <row r="208" spans="1:1" s="27" customFormat="1" x14ac:dyDescent="0.35">
      <c r="A208" s="51"/>
    </row>
    <row r="209" spans="1:1" s="27" customFormat="1" x14ac:dyDescent="0.35">
      <c r="A209" s="51"/>
    </row>
    <row r="210" spans="1:1" s="27" customFormat="1" x14ac:dyDescent="0.35">
      <c r="A210" s="51"/>
    </row>
    <row r="211" spans="1:1" s="27" customFormat="1" x14ac:dyDescent="0.35">
      <c r="A211" s="51"/>
    </row>
    <row r="212" spans="1:1" s="27" customFormat="1" x14ac:dyDescent="0.35">
      <c r="A212" s="51"/>
    </row>
    <row r="213" spans="1:1" s="27" customFormat="1" x14ac:dyDescent="0.35">
      <c r="A213" s="51"/>
    </row>
    <row r="214" spans="1:1" s="27" customFormat="1" x14ac:dyDescent="0.35">
      <c r="A214" s="51"/>
    </row>
    <row r="215" spans="1:1" s="27" customFormat="1" x14ac:dyDescent="0.35">
      <c r="A215" s="51"/>
    </row>
    <row r="216" spans="1:1" s="27" customFormat="1" x14ac:dyDescent="0.35">
      <c r="A216" s="51"/>
    </row>
    <row r="217" spans="1:1" s="27" customFormat="1" x14ac:dyDescent="0.35">
      <c r="A217" s="51"/>
    </row>
    <row r="218" spans="1:1" s="27" customFormat="1" x14ac:dyDescent="0.35">
      <c r="A218" s="51"/>
    </row>
    <row r="219" spans="1:1" s="27" customFormat="1" x14ac:dyDescent="0.35">
      <c r="A219" s="51"/>
    </row>
    <row r="220" spans="1:1" s="27" customFormat="1" x14ac:dyDescent="0.35">
      <c r="A220" s="51"/>
    </row>
    <row r="221" spans="1:1" s="27" customFormat="1" x14ac:dyDescent="0.35">
      <c r="A221" s="51"/>
    </row>
    <row r="222" spans="1:1" s="27" customFormat="1" x14ac:dyDescent="0.35">
      <c r="A222" s="51"/>
    </row>
    <row r="223" spans="1:1" s="27" customFormat="1" x14ac:dyDescent="0.35">
      <c r="A223" s="51"/>
    </row>
    <row r="224" spans="1:1" s="27" customFormat="1" x14ac:dyDescent="0.35">
      <c r="A224" s="51"/>
    </row>
    <row r="225" spans="1:1" s="27" customFormat="1" x14ac:dyDescent="0.35">
      <c r="A225" s="51"/>
    </row>
    <row r="226" spans="1:1" s="27" customFormat="1" x14ac:dyDescent="0.35">
      <c r="A226" s="51"/>
    </row>
    <row r="227" spans="1:1" s="27" customFormat="1" x14ac:dyDescent="0.35">
      <c r="A227" s="51"/>
    </row>
    <row r="228" spans="1:1" s="27" customFormat="1" x14ac:dyDescent="0.35">
      <c r="A228" s="51"/>
    </row>
    <row r="229" spans="1:1" s="27" customFormat="1" x14ac:dyDescent="0.35">
      <c r="A229" s="51"/>
    </row>
    <row r="230" spans="1:1" s="27" customFormat="1" x14ac:dyDescent="0.35">
      <c r="A230" s="51"/>
    </row>
    <row r="231" spans="1:1" s="27" customFormat="1" x14ac:dyDescent="0.35">
      <c r="A231" s="51"/>
    </row>
    <row r="232" spans="1:1" s="27" customFormat="1" x14ac:dyDescent="0.35">
      <c r="A232" s="51"/>
    </row>
    <row r="233" spans="1:1" s="27" customFormat="1" x14ac:dyDescent="0.35">
      <c r="A233" s="51"/>
    </row>
    <row r="234" spans="1:1" s="27" customFormat="1" x14ac:dyDescent="0.35">
      <c r="A234" s="51"/>
    </row>
    <row r="235" spans="1:1" s="27" customFormat="1" x14ac:dyDescent="0.35">
      <c r="A235" s="51"/>
    </row>
    <row r="236" spans="1:1" s="27" customFormat="1" x14ac:dyDescent="0.35">
      <c r="A236" s="51"/>
    </row>
    <row r="237" spans="1:1" s="27" customFormat="1" x14ac:dyDescent="0.35">
      <c r="A237" s="51"/>
    </row>
    <row r="238" spans="1:1" s="27" customFormat="1" x14ac:dyDescent="0.35">
      <c r="A238" s="51"/>
    </row>
    <row r="239" spans="1:1" s="27" customFormat="1" x14ac:dyDescent="0.35">
      <c r="A239" s="51"/>
    </row>
    <row r="240" spans="1:1" s="27" customFormat="1" x14ac:dyDescent="0.35">
      <c r="A240" s="51"/>
    </row>
    <row r="241" spans="1:1" s="27" customFormat="1" x14ac:dyDescent="0.35">
      <c r="A241" s="51"/>
    </row>
    <row r="242" spans="1:1" s="27" customFormat="1" x14ac:dyDescent="0.35">
      <c r="A242" s="51"/>
    </row>
    <row r="243" spans="1:1" s="27" customFormat="1" x14ac:dyDescent="0.35">
      <c r="A243" s="51"/>
    </row>
    <row r="244" spans="1:1" s="27" customFormat="1" x14ac:dyDescent="0.35">
      <c r="A244" s="51"/>
    </row>
    <row r="245" spans="1:1" s="27" customFormat="1" x14ac:dyDescent="0.35">
      <c r="A245" s="51"/>
    </row>
    <row r="246" spans="1:1" s="27" customFormat="1" x14ac:dyDescent="0.35">
      <c r="A246" s="51"/>
    </row>
    <row r="247" spans="1:1" s="27" customFormat="1" x14ac:dyDescent="0.35">
      <c r="A247" s="51"/>
    </row>
    <row r="248" spans="1:1" s="27" customFormat="1" x14ac:dyDescent="0.35">
      <c r="A248" s="51"/>
    </row>
    <row r="249" spans="1:1" s="27" customFormat="1" x14ac:dyDescent="0.35">
      <c r="A249" s="51"/>
    </row>
    <row r="250" spans="1:1" s="27" customFormat="1" x14ac:dyDescent="0.35">
      <c r="A250" s="51"/>
    </row>
    <row r="251" spans="1:1" s="27" customFormat="1" x14ac:dyDescent="0.35">
      <c r="A251" s="51"/>
    </row>
    <row r="252" spans="1:1" s="27" customFormat="1" x14ac:dyDescent="0.35">
      <c r="A252" s="51"/>
    </row>
    <row r="253" spans="1:1" s="27" customFormat="1" x14ac:dyDescent="0.35">
      <c r="A253" s="51"/>
    </row>
    <row r="254" spans="1:1" s="27" customFormat="1" x14ac:dyDescent="0.35">
      <c r="A254" s="51"/>
    </row>
    <row r="255" spans="1:1" s="27" customFormat="1" x14ac:dyDescent="0.35">
      <c r="A255" s="51"/>
    </row>
    <row r="256" spans="1:1" s="27" customFormat="1" x14ac:dyDescent="0.35">
      <c r="A256" s="51"/>
    </row>
    <row r="257" spans="1:1" s="27" customFormat="1" x14ac:dyDescent="0.35">
      <c r="A257" s="51"/>
    </row>
    <row r="258" spans="1:1" s="27" customFormat="1" x14ac:dyDescent="0.35">
      <c r="A258" s="51"/>
    </row>
    <row r="259" spans="1:1" s="27" customFormat="1" x14ac:dyDescent="0.35">
      <c r="A259" s="51"/>
    </row>
    <row r="260" spans="1:1" s="27" customFormat="1" x14ac:dyDescent="0.35">
      <c r="A260" s="51"/>
    </row>
    <row r="261" spans="1:1" s="27" customFormat="1" x14ac:dyDescent="0.35">
      <c r="A261" s="51"/>
    </row>
    <row r="262" spans="1:1" s="27" customFormat="1" x14ac:dyDescent="0.35">
      <c r="A262" s="51"/>
    </row>
    <row r="263" spans="1:1" s="27" customFormat="1" x14ac:dyDescent="0.35">
      <c r="A263" s="51"/>
    </row>
    <row r="264" spans="1:1" s="27" customFormat="1" x14ac:dyDescent="0.35">
      <c r="A264" s="51"/>
    </row>
    <row r="265" spans="1:1" s="27" customFormat="1" x14ac:dyDescent="0.35">
      <c r="A265" s="51"/>
    </row>
    <row r="266" spans="1:1" s="27" customFormat="1" x14ac:dyDescent="0.35">
      <c r="A266" s="51"/>
    </row>
    <row r="267" spans="1:1" s="27" customFormat="1" x14ac:dyDescent="0.35">
      <c r="A267" s="51"/>
    </row>
    <row r="268" spans="1:1" s="27" customFormat="1" x14ac:dyDescent="0.35">
      <c r="A268" s="51"/>
    </row>
    <row r="269" spans="1:1" s="27" customFormat="1" x14ac:dyDescent="0.35">
      <c r="A269" s="51"/>
    </row>
    <row r="270" spans="1:1" s="27" customFormat="1" x14ac:dyDescent="0.35">
      <c r="A270" s="51"/>
    </row>
    <row r="271" spans="1:1" s="27" customFormat="1" x14ac:dyDescent="0.35">
      <c r="A271" s="51"/>
    </row>
    <row r="272" spans="1:1" s="27" customFormat="1" x14ac:dyDescent="0.35">
      <c r="A272" s="51"/>
    </row>
    <row r="273" spans="1:1" s="27" customFormat="1" x14ac:dyDescent="0.35">
      <c r="A273" s="51"/>
    </row>
    <row r="274" spans="1:1" s="27" customFormat="1" x14ac:dyDescent="0.35">
      <c r="A274" s="51"/>
    </row>
    <row r="275" spans="1:1" s="27" customFormat="1" x14ac:dyDescent="0.35">
      <c r="A275" s="51"/>
    </row>
    <row r="276" spans="1:1" s="27" customFormat="1" x14ac:dyDescent="0.35">
      <c r="A276" s="51"/>
    </row>
    <row r="277" spans="1:1" s="27" customFormat="1" x14ac:dyDescent="0.35">
      <c r="A277" s="51"/>
    </row>
    <row r="278" spans="1:1" s="27" customFormat="1" x14ac:dyDescent="0.35">
      <c r="A278" s="51"/>
    </row>
    <row r="279" spans="1:1" s="27" customFormat="1" x14ac:dyDescent="0.35">
      <c r="A279" s="51"/>
    </row>
    <row r="280" spans="1:1" s="27" customFormat="1" x14ac:dyDescent="0.35">
      <c r="A280" s="51"/>
    </row>
    <row r="281" spans="1:1" s="27" customFormat="1" x14ac:dyDescent="0.35">
      <c r="A281" s="51"/>
    </row>
    <row r="282" spans="1:1" s="27" customFormat="1" x14ac:dyDescent="0.35">
      <c r="A282" s="51"/>
    </row>
    <row r="283" spans="1:1" s="27" customFormat="1" x14ac:dyDescent="0.35">
      <c r="A283" s="51"/>
    </row>
    <row r="284" spans="1:1" s="27" customFormat="1" x14ac:dyDescent="0.35">
      <c r="A284" s="51"/>
    </row>
    <row r="285" spans="1:1" s="27" customFormat="1" x14ac:dyDescent="0.35">
      <c r="A285" s="51"/>
    </row>
    <row r="286" spans="1:1" s="27" customFormat="1" x14ac:dyDescent="0.35">
      <c r="A286" s="51"/>
    </row>
    <row r="287" spans="1:1" s="27" customFormat="1" x14ac:dyDescent="0.35">
      <c r="A287" s="51"/>
    </row>
    <row r="288" spans="1:1" s="27" customFormat="1" x14ac:dyDescent="0.35">
      <c r="A288" s="51"/>
    </row>
    <row r="289" spans="1:1" s="27" customFormat="1" x14ac:dyDescent="0.35">
      <c r="A289" s="51"/>
    </row>
    <row r="290" spans="1:1" s="27" customFormat="1" x14ac:dyDescent="0.35">
      <c r="A290" s="51"/>
    </row>
    <row r="291" spans="1:1" s="27" customFormat="1" x14ac:dyDescent="0.35">
      <c r="A291" s="51"/>
    </row>
    <row r="292" spans="1:1" s="27" customFormat="1" x14ac:dyDescent="0.35">
      <c r="A292" s="51"/>
    </row>
    <row r="293" spans="1:1" s="27" customFormat="1" x14ac:dyDescent="0.35">
      <c r="A293" s="51"/>
    </row>
    <row r="294" spans="1:1" s="27" customFormat="1" x14ac:dyDescent="0.35">
      <c r="A294" s="51"/>
    </row>
    <row r="295" spans="1:1" s="27" customFormat="1" x14ac:dyDescent="0.35">
      <c r="A295" s="51"/>
    </row>
    <row r="296" spans="1:1" s="27" customFormat="1" x14ac:dyDescent="0.35">
      <c r="A296" s="51"/>
    </row>
    <row r="297" spans="1:1" s="27" customFormat="1" x14ac:dyDescent="0.35">
      <c r="A297" s="51"/>
    </row>
    <row r="298" spans="1:1" s="27" customFormat="1" x14ac:dyDescent="0.35">
      <c r="A298" s="51"/>
    </row>
    <row r="299" spans="1:1" s="27" customFormat="1" x14ac:dyDescent="0.35">
      <c r="A299" s="51"/>
    </row>
    <row r="300" spans="1:1" s="27" customFormat="1" x14ac:dyDescent="0.35">
      <c r="A300" s="51"/>
    </row>
    <row r="301" spans="1:1" s="27" customFormat="1" x14ac:dyDescent="0.35">
      <c r="A301" s="51"/>
    </row>
    <row r="302" spans="1:1" s="27" customFormat="1" x14ac:dyDescent="0.35">
      <c r="A302" s="51"/>
    </row>
    <row r="303" spans="1:1" s="27" customFormat="1" x14ac:dyDescent="0.35">
      <c r="A303" s="51"/>
    </row>
    <row r="304" spans="1:1" s="27" customFormat="1" x14ac:dyDescent="0.35">
      <c r="A304" s="51"/>
    </row>
    <row r="305" spans="1:1" s="27" customFormat="1" x14ac:dyDescent="0.35">
      <c r="A305" s="51"/>
    </row>
    <row r="306" spans="1:1" s="27" customFormat="1" x14ac:dyDescent="0.35">
      <c r="A306" s="51"/>
    </row>
    <row r="307" spans="1:1" s="27" customFormat="1" x14ac:dyDescent="0.35">
      <c r="A307" s="51"/>
    </row>
    <row r="308" spans="1:1" s="27" customFormat="1" x14ac:dyDescent="0.35">
      <c r="A308" s="51"/>
    </row>
    <row r="309" spans="1:1" s="27" customFormat="1" x14ac:dyDescent="0.35">
      <c r="A309" s="51"/>
    </row>
    <row r="310" spans="1:1" s="27" customFormat="1" x14ac:dyDescent="0.35">
      <c r="A310" s="51"/>
    </row>
    <row r="311" spans="1:1" s="27" customFormat="1" x14ac:dyDescent="0.35">
      <c r="A311" s="51"/>
    </row>
    <row r="312" spans="1:1" s="27" customFormat="1" x14ac:dyDescent="0.35">
      <c r="A312" s="51"/>
    </row>
    <row r="313" spans="1:1" s="27" customFormat="1" x14ac:dyDescent="0.35">
      <c r="A313" s="51"/>
    </row>
    <row r="314" spans="1:1" s="27" customFormat="1" x14ac:dyDescent="0.35">
      <c r="A314" s="51"/>
    </row>
    <row r="315" spans="1:1" s="27" customFormat="1" x14ac:dyDescent="0.35">
      <c r="A315" s="51"/>
    </row>
    <row r="316" spans="1:1" s="27" customFormat="1" x14ac:dyDescent="0.35">
      <c r="A316" s="51"/>
    </row>
    <row r="317" spans="1:1" s="27" customFormat="1" x14ac:dyDescent="0.35">
      <c r="A317" s="51"/>
    </row>
    <row r="318" spans="1:1" s="27" customFormat="1" x14ac:dyDescent="0.35">
      <c r="A318" s="51"/>
    </row>
    <row r="319" spans="1:1" s="27" customFormat="1" x14ac:dyDescent="0.35">
      <c r="A319" s="51"/>
    </row>
    <row r="320" spans="1:1" s="27" customFormat="1" x14ac:dyDescent="0.35">
      <c r="A320" s="51"/>
    </row>
    <row r="321" spans="1:1" s="27" customFormat="1" x14ac:dyDescent="0.35">
      <c r="A321" s="51"/>
    </row>
    <row r="322" spans="1:1" s="27" customFormat="1" x14ac:dyDescent="0.35">
      <c r="A322" s="51"/>
    </row>
    <row r="323" spans="1:1" s="27" customFormat="1" x14ac:dyDescent="0.35">
      <c r="A323" s="51"/>
    </row>
    <row r="324" spans="1:1" s="27" customFormat="1" x14ac:dyDescent="0.35">
      <c r="A324" s="51"/>
    </row>
    <row r="325" spans="1:1" s="27" customFormat="1" x14ac:dyDescent="0.35">
      <c r="A325" s="51"/>
    </row>
    <row r="326" spans="1:1" s="27" customFormat="1" x14ac:dyDescent="0.35">
      <c r="A326" s="51"/>
    </row>
    <row r="327" spans="1:1" s="27" customFormat="1" x14ac:dyDescent="0.35">
      <c r="A327" s="51"/>
    </row>
    <row r="328" spans="1:1" s="27" customFormat="1" x14ac:dyDescent="0.35">
      <c r="A328" s="51"/>
    </row>
    <row r="329" spans="1:1" s="27" customFormat="1" x14ac:dyDescent="0.35">
      <c r="A329" s="51"/>
    </row>
    <row r="330" spans="1:1" s="27" customFormat="1" x14ac:dyDescent="0.35">
      <c r="A330" s="51"/>
    </row>
    <row r="331" spans="1:1" s="27" customFormat="1" x14ac:dyDescent="0.35">
      <c r="A331" s="51"/>
    </row>
    <row r="332" spans="1:1" s="27" customFormat="1" x14ac:dyDescent="0.35">
      <c r="A332" s="51"/>
    </row>
    <row r="333" spans="1:1" s="27" customFormat="1" x14ac:dyDescent="0.35">
      <c r="A333" s="51"/>
    </row>
    <row r="334" spans="1:1" s="27" customFormat="1" x14ac:dyDescent="0.35">
      <c r="A334" s="51"/>
    </row>
    <row r="335" spans="1:1" s="27" customFormat="1" x14ac:dyDescent="0.35">
      <c r="A335" s="51"/>
    </row>
    <row r="336" spans="1:1" s="27" customFormat="1" x14ac:dyDescent="0.35">
      <c r="A336" s="51"/>
    </row>
    <row r="337" spans="1:1" s="27" customFormat="1" x14ac:dyDescent="0.35">
      <c r="A337" s="51"/>
    </row>
    <row r="338" spans="1:1" s="27" customFormat="1" x14ac:dyDescent="0.35">
      <c r="A338" s="51"/>
    </row>
    <row r="339" spans="1:1" s="27" customFormat="1" x14ac:dyDescent="0.35">
      <c r="A339" s="51"/>
    </row>
    <row r="340" spans="1:1" s="27" customFormat="1" x14ac:dyDescent="0.35">
      <c r="A340" s="51"/>
    </row>
    <row r="341" spans="1:1" s="27" customFormat="1" x14ac:dyDescent="0.35">
      <c r="A341" s="51"/>
    </row>
    <row r="342" spans="1:1" s="27" customFormat="1" x14ac:dyDescent="0.35">
      <c r="A342" s="51"/>
    </row>
    <row r="343" spans="1:1" s="27" customFormat="1" x14ac:dyDescent="0.35">
      <c r="A343" s="51"/>
    </row>
    <row r="344" spans="1:1" s="27" customFormat="1" x14ac:dyDescent="0.35">
      <c r="A344" s="51"/>
    </row>
    <row r="345" spans="1:1" s="27" customFormat="1" x14ac:dyDescent="0.35">
      <c r="A345" s="51"/>
    </row>
    <row r="346" spans="1:1" s="27" customFormat="1" x14ac:dyDescent="0.35">
      <c r="A346" s="51"/>
    </row>
    <row r="347" spans="1:1" s="27" customFormat="1" x14ac:dyDescent="0.35">
      <c r="A347" s="51"/>
    </row>
    <row r="348" spans="1:1" s="27" customFormat="1" x14ac:dyDescent="0.35">
      <c r="A348" s="51"/>
    </row>
    <row r="349" spans="1:1" s="27" customFormat="1" x14ac:dyDescent="0.35">
      <c r="A349" s="51"/>
    </row>
    <row r="350" spans="1:1" s="27" customFormat="1" x14ac:dyDescent="0.35">
      <c r="A350" s="51"/>
    </row>
    <row r="351" spans="1:1" s="27" customFormat="1" x14ac:dyDescent="0.35">
      <c r="A351" s="51"/>
    </row>
    <row r="352" spans="1:1" s="27" customFormat="1" x14ac:dyDescent="0.35">
      <c r="A352" s="51"/>
    </row>
    <row r="353" spans="1:1" s="27" customFormat="1" x14ac:dyDescent="0.35">
      <c r="A353" s="51"/>
    </row>
    <row r="354" spans="1:1" s="27" customFormat="1" x14ac:dyDescent="0.35">
      <c r="A354" s="51"/>
    </row>
    <row r="355" spans="1:1" s="27" customFormat="1" x14ac:dyDescent="0.35">
      <c r="A355" s="51"/>
    </row>
    <row r="356" spans="1:1" s="27" customFormat="1" x14ac:dyDescent="0.35">
      <c r="A356" s="51"/>
    </row>
    <row r="357" spans="1:1" s="27" customFormat="1" x14ac:dyDescent="0.35">
      <c r="A357" s="51"/>
    </row>
    <row r="358" spans="1:1" s="27" customFormat="1" x14ac:dyDescent="0.35">
      <c r="A358" s="51"/>
    </row>
    <row r="359" spans="1:1" s="27" customFormat="1" x14ac:dyDescent="0.35">
      <c r="A359" s="51"/>
    </row>
    <row r="360" spans="1:1" s="27" customFormat="1" x14ac:dyDescent="0.35">
      <c r="A360" s="51"/>
    </row>
    <row r="361" spans="1:1" s="27" customFormat="1" x14ac:dyDescent="0.35">
      <c r="A361" s="51"/>
    </row>
    <row r="362" spans="1:1" s="27" customFormat="1" x14ac:dyDescent="0.35">
      <c r="A362" s="51"/>
    </row>
    <row r="363" spans="1:1" s="27" customFormat="1" x14ac:dyDescent="0.35">
      <c r="A363" s="51"/>
    </row>
    <row r="364" spans="1:1" s="27" customFormat="1" x14ac:dyDescent="0.35">
      <c r="A364" s="51"/>
    </row>
    <row r="365" spans="1:1" s="27" customFormat="1" x14ac:dyDescent="0.35">
      <c r="A365" s="51"/>
    </row>
    <row r="366" spans="1:1" s="27" customFormat="1" x14ac:dyDescent="0.35">
      <c r="A366" s="51"/>
    </row>
    <row r="367" spans="1:1" s="27" customFormat="1" x14ac:dyDescent="0.35">
      <c r="A367" s="51"/>
    </row>
    <row r="368" spans="1:1" s="27" customFormat="1" x14ac:dyDescent="0.35">
      <c r="A368" s="51"/>
    </row>
    <row r="369" spans="1:1" s="27" customFormat="1" x14ac:dyDescent="0.35">
      <c r="A369" s="51"/>
    </row>
    <row r="370" spans="1:1" s="27" customFormat="1" x14ac:dyDescent="0.35">
      <c r="A370" s="51"/>
    </row>
    <row r="371" spans="1:1" s="27" customFormat="1" x14ac:dyDescent="0.35">
      <c r="A371" s="51"/>
    </row>
    <row r="372" spans="1:1" s="27" customFormat="1" x14ac:dyDescent="0.35">
      <c r="A372" s="51"/>
    </row>
    <row r="373" spans="1:1" s="27" customFormat="1" x14ac:dyDescent="0.35">
      <c r="A373" s="51"/>
    </row>
    <row r="374" spans="1:1" s="27" customFormat="1" x14ac:dyDescent="0.35">
      <c r="A374" s="51"/>
    </row>
    <row r="375" spans="1:1" s="27" customFormat="1" x14ac:dyDescent="0.35">
      <c r="A375" s="51"/>
    </row>
    <row r="376" spans="1:1" s="27" customFormat="1" x14ac:dyDescent="0.35">
      <c r="A376" s="51"/>
    </row>
    <row r="377" spans="1:1" s="27" customFormat="1" x14ac:dyDescent="0.35">
      <c r="A377" s="51"/>
    </row>
    <row r="378" spans="1:1" s="27" customFormat="1" x14ac:dyDescent="0.35">
      <c r="A378" s="51"/>
    </row>
    <row r="379" spans="1:1" s="27" customFormat="1" x14ac:dyDescent="0.35">
      <c r="A379" s="51"/>
    </row>
    <row r="380" spans="1:1" s="27" customFormat="1" x14ac:dyDescent="0.35">
      <c r="A380" s="51"/>
    </row>
    <row r="381" spans="1:1" s="27" customFormat="1" x14ac:dyDescent="0.35">
      <c r="A381" s="51"/>
    </row>
    <row r="382" spans="1:1" s="27" customFormat="1" x14ac:dyDescent="0.35">
      <c r="A382" s="51"/>
    </row>
    <row r="383" spans="1:1" s="27" customFormat="1" x14ac:dyDescent="0.35">
      <c r="A383" s="51"/>
    </row>
    <row r="384" spans="1:1" s="27" customFormat="1" x14ac:dyDescent="0.35">
      <c r="A384" s="51"/>
    </row>
    <row r="385" spans="1:1" s="27" customFormat="1" x14ac:dyDescent="0.35">
      <c r="A385" s="51"/>
    </row>
    <row r="386" spans="1:1" s="27" customFormat="1" x14ac:dyDescent="0.35">
      <c r="A386" s="51"/>
    </row>
    <row r="387" spans="1:1" s="27" customFormat="1" x14ac:dyDescent="0.35">
      <c r="A387" s="51"/>
    </row>
    <row r="388" spans="1:1" s="27" customFormat="1" x14ac:dyDescent="0.35">
      <c r="A388" s="51"/>
    </row>
    <row r="389" spans="1:1" s="27" customFormat="1" x14ac:dyDescent="0.35">
      <c r="A389" s="51"/>
    </row>
    <row r="390" spans="1:1" s="27" customFormat="1" x14ac:dyDescent="0.35">
      <c r="A390" s="51"/>
    </row>
    <row r="391" spans="1:1" s="27" customFormat="1" x14ac:dyDescent="0.35">
      <c r="A391" s="51"/>
    </row>
    <row r="392" spans="1:1" s="27" customFormat="1" x14ac:dyDescent="0.35">
      <c r="A392" s="51"/>
    </row>
    <row r="393" spans="1:1" s="27" customFormat="1" x14ac:dyDescent="0.35">
      <c r="A393" s="51"/>
    </row>
    <row r="394" spans="1:1" s="27" customFormat="1" x14ac:dyDescent="0.35">
      <c r="A394" s="51"/>
    </row>
    <row r="395" spans="1:1" s="27" customFormat="1" x14ac:dyDescent="0.35">
      <c r="A395" s="51"/>
    </row>
    <row r="396" spans="1:1" s="27" customFormat="1" x14ac:dyDescent="0.35">
      <c r="A396" s="51"/>
    </row>
    <row r="397" spans="1:1" s="27" customFormat="1" x14ac:dyDescent="0.35">
      <c r="A397" s="51"/>
    </row>
    <row r="398" spans="1:1" s="27" customFormat="1" x14ac:dyDescent="0.35">
      <c r="A398" s="51"/>
    </row>
    <row r="399" spans="1:1" s="27" customFormat="1" x14ac:dyDescent="0.35">
      <c r="A399" s="51"/>
    </row>
    <row r="400" spans="1:1" s="27" customFormat="1" x14ac:dyDescent="0.35">
      <c r="A400" s="51"/>
    </row>
    <row r="401" spans="1:1" s="27" customFormat="1" x14ac:dyDescent="0.35">
      <c r="A401" s="51"/>
    </row>
    <row r="402" spans="1:1" s="27" customFormat="1" x14ac:dyDescent="0.35">
      <c r="A402" s="51"/>
    </row>
    <row r="403" spans="1:1" s="27" customFormat="1" x14ac:dyDescent="0.35">
      <c r="A403" s="51"/>
    </row>
    <row r="404" spans="1:1" s="27" customFormat="1" x14ac:dyDescent="0.35">
      <c r="A404" s="51"/>
    </row>
    <row r="405" spans="1:1" s="27" customFormat="1" x14ac:dyDescent="0.35">
      <c r="A405" s="51"/>
    </row>
    <row r="406" spans="1:1" s="27" customFormat="1" x14ac:dyDescent="0.35">
      <c r="A406" s="51"/>
    </row>
    <row r="407" spans="1:1" s="27" customFormat="1" x14ac:dyDescent="0.35">
      <c r="A407" s="51"/>
    </row>
    <row r="408" spans="1:1" s="27" customFormat="1" x14ac:dyDescent="0.35">
      <c r="A408" s="51"/>
    </row>
    <row r="409" spans="1:1" s="27" customFormat="1" x14ac:dyDescent="0.35">
      <c r="A409" s="51"/>
    </row>
    <row r="410" spans="1:1" s="27" customFormat="1" x14ac:dyDescent="0.35">
      <c r="A410" s="51"/>
    </row>
    <row r="411" spans="1:1" s="27" customFormat="1" x14ac:dyDescent="0.35">
      <c r="A411" s="51"/>
    </row>
    <row r="412" spans="1:1" s="27" customFormat="1" x14ac:dyDescent="0.35">
      <c r="A412" s="51"/>
    </row>
    <row r="413" spans="1:1" s="27" customFormat="1" x14ac:dyDescent="0.35">
      <c r="A413" s="51"/>
    </row>
    <row r="414" spans="1:1" s="27" customFormat="1" x14ac:dyDescent="0.35">
      <c r="A414" s="51"/>
    </row>
    <row r="415" spans="1:1" s="27" customFormat="1" x14ac:dyDescent="0.35">
      <c r="A415" s="51"/>
    </row>
    <row r="416" spans="1:1" s="27" customFormat="1" x14ac:dyDescent="0.35">
      <c r="A416" s="51"/>
    </row>
    <row r="417" spans="1:1" s="27" customFormat="1" x14ac:dyDescent="0.35">
      <c r="A417" s="51"/>
    </row>
    <row r="418" spans="1:1" s="27" customFormat="1" x14ac:dyDescent="0.35">
      <c r="A418" s="51"/>
    </row>
    <row r="419" spans="1:1" s="27" customFormat="1" x14ac:dyDescent="0.35">
      <c r="A419" s="51"/>
    </row>
    <row r="420" spans="1:1" s="27" customFormat="1" x14ac:dyDescent="0.35">
      <c r="A420" s="51"/>
    </row>
    <row r="421" spans="1:1" s="27" customFormat="1" x14ac:dyDescent="0.35">
      <c r="A421" s="51"/>
    </row>
    <row r="422" spans="1:1" s="27" customFormat="1" x14ac:dyDescent="0.35">
      <c r="A422" s="51"/>
    </row>
    <row r="423" spans="1:1" s="27" customFormat="1" x14ac:dyDescent="0.35">
      <c r="A423" s="51"/>
    </row>
    <row r="424" spans="1:1" s="27" customFormat="1" x14ac:dyDescent="0.35">
      <c r="A424" s="51"/>
    </row>
    <row r="425" spans="1:1" s="27" customFormat="1" x14ac:dyDescent="0.35">
      <c r="A425" s="51"/>
    </row>
    <row r="426" spans="1:1" s="27" customFormat="1" x14ac:dyDescent="0.35">
      <c r="A426" s="51"/>
    </row>
    <row r="427" spans="1:1" s="27" customFormat="1" x14ac:dyDescent="0.35">
      <c r="A427" s="51"/>
    </row>
    <row r="428" spans="1:1" s="27" customFormat="1" x14ac:dyDescent="0.35">
      <c r="A428" s="51"/>
    </row>
    <row r="429" spans="1:1" s="27" customFormat="1" x14ac:dyDescent="0.35">
      <c r="A429" s="51"/>
    </row>
    <row r="430" spans="1:1" s="27" customFormat="1" x14ac:dyDescent="0.35">
      <c r="A430" s="51"/>
    </row>
    <row r="431" spans="1:1" s="27" customFormat="1" x14ac:dyDescent="0.35">
      <c r="A431" s="51"/>
    </row>
    <row r="432" spans="1:1" s="27" customFormat="1" x14ac:dyDescent="0.35">
      <c r="A432" s="51"/>
    </row>
    <row r="433" spans="1:1" s="27" customFormat="1" x14ac:dyDescent="0.35">
      <c r="A433" s="51"/>
    </row>
    <row r="434" spans="1:1" s="27" customFormat="1" x14ac:dyDescent="0.35">
      <c r="A434" s="51"/>
    </row>
    <row r="435" spans="1:1" s="27" customFormat="1" x14ac:dyDescent="0.35">
      <c r="A435" s="51"/>
    </row>
    <row r="436" spans="1:1" s="27" customFormat="1" x14ac:dyDescent="0.35">
      <c r="A436" s="51"/>
    </row>
    <row r="437" spans="1:1" s="27" customFormat="1" x14ac:dyDescent="0.35">
      <c r="A437" s="51"/>
    </row>
    <row r="438" spans="1:1" s="27" customFormat="1" x14ac:dyDescent="0.35">
      <c r="A438" s="51"/>
    </row>
    <row r="439" spans="1:1" s="27" customFormat="1" x14ac:dyDescent="0.35">
      <c r="A439" s="51"/>
    </row>
    <row r="440" spans="1:1" s="27" customFormat="1" x14ac:dyDescent="0.35">
      <c r="A440" s="51"/>
    </row>
    <row r="441" spans="1:1" s="27" customFormat="1" x14ac:dyDescent="0.35">
      <c r="A441" s="51"/>
    </row>
    <row r="442" spans="1:1" s="27" customFormat="1" x14ac:dyDescent="0.35">
      <c r="A442" s="51"/>
    </row>
    <row r="443" spans="1:1" s="27" customFormat="1" x14ac:dyDescent="0.35">
      <c r="A443" s="51"/>
    </row>
    <row r="444" spans="1:1" s="27" customFormat="1" x14ac:dyDescent="0.35">
      <c r="A444" s="51"/>
    </row>
    <row r="445" spans="1:1" s="27" customFormat="1" x14ac:dyDescent="0.35">
      <c r="A445" s="51"/>
    </row>
    <row r="446" spans="1:1" s="27" customFormat="1" x14ac:dyDescent="0.35">
      <c r="A446" s="51"/>
    </row>
    <row r="447" spans="1:1" s="27" customFormat="1" x14ac:dyDescent="0.35">
      <c r="A447" s="51"/>
    </row>
    <row r="448" spans="1:1" s="27" customFormat="1" x14ac:dyDescent="0.35">
      <c r="A448" s="51"/>
    </row>
    <row r="449" spans="1:2" s="27" customFormat="1" x14ac:dyDescent="0.35">
      <c r="A449" s="51"/>
    </row>
    <row r="450" spans="1:2" s="27" customFormat="1" x14ac:dyDescent="0.35">
      <c r="A450" s="51"/>
    </row>
    <row r="451" spans="1:2" s="27" customFormat="1" x14ac:dyDescent="0.35">
      <c r="A451" s="51"/>
    </row>
    <row r="452" spans="1:2" s="27" customFormat="1" x14ac:dyDescent="0.35">
      <c r="A452" s="51"/>
    </row>
    <row r="453" spans="1:2" s="27" customFormat="1" x14ac:dyDescent="0.35">
      <c r="A453" s="51"/>
    </row>
    <row r="454" spans="1:2" s="27" customFormat="1" x14ac:dyDescent="0.35">
      <c r="A454" s="51"/>
    </row>
    <row r="455" spans="1:2" s="27" customFormat="1" x14ac:dyDescent="0.35">
      <c r="A455" s="51"/>
    </row>
    <row r="456" spans="1:2" s="27" customFormat="1" x14ac:dyDescent="0.35">
      <c r="A456" s="51"/>
    </row>
    <row r="457" spans="1:2" s="27" customFormat="1" x14ac:dyDescent="0.35">
      <c r="A457" s="51"/>
    </row>
    <row r="458" spans="1:2" s="27" customFormat="1" x14ac:dyDescent="0.35">
      <c r="A458" s="51"/>
    </row>
    <row r="459" spans="1:2" s="27" customFormat="1" x14ac:dyDescent="0.35">
      <c r="A459" s="51"/>
    </row>
    <row r="460" spans="1:2" s="27" customFormat="1" x14ac:dyDescent="0.35">
      <c r="A460" s="51"/>
    </row>
    <row r="461" spans="1:2" s="27" customFormat="1" x14ac:dyDescent="0.35">
      <c r="A461" s="51"/>
    </row>
    <row r="462" spans="1:2" s="27" customFormat="1" x14ac:dyDescent="0.35">
      <c r="A462" s="51"/>
    </row>
    <row r="463" spans="1:2" s="27" customFormat="1" x14ac:dyDescent="0.35">
      <c r="A463" s="51"/>
      <c r="B463" s="70"/>
    </row>
    <row r="464" spans="1:2" s="27" customFormat="1" x14ac:dyDescent="0.35">
      <c r="A464" s="51"/>
      <c r="B464" s="70"/>
    </row>
    <row r="465" spans="1:2" s="27" customFormat="1" x14ac:dyDescent="0.35">
      <c r="A465" s="51"/>
      <c r="B465" s="70"/>
    </row>
    <row r="466" spans="1:2" s="27" customFormat="1" x14ac:dyDescent="0.35">
      <c r="A466" s="51"/>
      <c r="B466" s="70"/>
    </row>
    <row r="467" spans="1:2" s="27" customFormat="1" x14ac:dyDescent="0.35">
      <c r="A467" s="51"/>
      <c r="B467" s="70"/>
    </row>
    <row r="468" spans="1:2" s="27" customFormat="1" x14ac:dyDescent="0.35">
      <c r="A468" s="51"/>
      <c r="B468" s="70"/>
    </row>
    <row r="469" spans="1:2" s="27" customFormat="1" x14ac:dyDescent="0.35">
      <c r="A469" s="51"/>
      <c r="B469" s="70"/>
    </row>
    <row r="470" spans="1:2" s="27" customFormat="1" x14ac:dyDescent="0.35">
      <c r="A470" s="51"/>
      <c r="B470" s="70"/>
    </row>
    <row r="471" spans="1:2" s="27" customFormat="1" x14ac:dyDescent="0.35">
      <c r="A471" s="51"/>
      <c r="B471" s="70"/>
    </row>
    <row r="472" spans="1:2" s="27" customFormat="1" x14ac:dyDescent="0.35">
      <c r="A472" s="51"/>
      <c r="B472" s="70"/>
    </row>
    <row r="473" spans="1:2" s="27" customFormat="1" x14ac:dyDescent="0.35">
      <c r="A473" s="51"/>
      <c r="B473" s="70"/>
    </row>
    <row r="474" spans="1:2" s="27" customFormat="1" x14ac:dyDescent="0.35">
      <c r="A474" s="51"/>
      <c r="B474" s="70"/>
    </row>
    <row r="475" spans="1:2" s="27" customFormat="1" x14ac:dyDescent="0.35">
      <c r="A475" s="51"/>
      <c r="B475" s="70"/>
    </row>
    <row r="476" spans="1:2" s="27" customFormat="1" x14ac:dyDescent="0.35">
      <c r="A476" s="51"/>
      <c r="B476" s="70"/>
    </row>
    <row r="477" spans="1:2" s="27" customFormat="1" x14ac:dyDescent="0.35">
      <c r="A477" s="51"/>
      <c r="B477" s="70"/>
    </row>
    <row r="478" spans="1:2" s="27" customFormat="1" x14ac:dyDescent="0.35">
      <c r="A478" s="51"/>
      <c r="B478" s="70"/>
    </row>
    <row r="479" spans="1:2" s="27" customFormat="1" x14ac:dyDescent="0.35">
      <c r="A479" s="51"/>
      <c r="B479" s="70"/>
    </row>
    <row r="480" spans="1:2" s="27" customFormat="1" x14ac:dyDescent="0.35">
      <c r="A480" s="51"/>
      <c r="B480" s="70"/>
    </row>
    <row r="481" spans="1:2" s="27" customFormat="1" x14ac:dyDescent="0.35">
      <c r="A481" s="51"/>
      <c r="B481" s="70"/>
    </row>
    <row r="482" spans="1:2" s="27" customFormat="1" x14ac:dyDescent="0.35">
      <c r="A482" s="51"/>
      <c r="B482" s="70"/>
    </row>
    <row r="483" spans="1:2" s="27" customFormat="1" x14ac:dyDescent="0.35">
      <c r="A483" s="51"/>
      <c r="B483" s="70"/>
    </row>
    <row r="484" spans="1:2" s="27" customFormat="1" x14ac:dyDescent="0.35">
      <c r="A484" s="51"/>
      <c r="B484" s="70"/>
    </row>
    <row r="485" spans="1:2" s="27" customFormat="1" x14ac:dyDescent="0.35">
      <c r="A485" s="51"/>
      <c r="B485" s="70"/>
    </row>
    <row r="486" spans="1:2" s="27" customFormat="1" x14ac:dyDescent="0.35">
      <c r="A486" s="51"/>
      <c r="B486" s="70"/>
    </row>
    <row r="487" spans="1:2" s="27" customFormat="1" x14ac:dyDescent="0.35">
      <c r="A487" s="51"/>
      <c r="B487" s="70"/>
    </row>
    <row r="488" spans="1:2" s="27" customFormat="1" x14ac:dyDescent="0.35">
      <c r="A488" s="51"/>
      <c r="B488" s="70"/>
    </row>
    <row r="489" spans="1:2" s="27" customFormat="1" x14ac:dyDescent="0.35">
      <c r="A489" s="51"/>
      <c r="B489" s="70"/>
    </row>
    <row r="490" spans="1:2" s="27" customFormat="1" x14ac:dyDescent="0.35">
      <c r="A490" s="51"/>
      <c r="B490" s="70"/>
    </row>
    <row r="491" spans="1:2" s="27" customFormat="1" x14ac:dyDescent="0.35">
      <c r="A491" s="51"/>
      <c r="B491" s="70"/>
    </row>
    <row r="492" spans="1:2" s="27" customFormat="1" x14ac:dyDescent="0.35">
      <c r="A492" s="51"/>
      <c r="B492" s="70"/>
    </row>
    <row r="493" spans="1:2" s="27" customFormat="1" x14ac:dyDescent="0.35">
      <c r="A493" s="51"/>
      <c r="B493" s="70"/>
    </row>
    <row r="494" spans="1:2" s="27" customFormat="1" x14ac:dyDescent="0.35">
      <c r="A494" s="51"/>
      <c r="B494" s="70"/>
    </row>
    <row r="495" spans="1:2" s="27" customFormat="1" x14ac:dyDescent="0.35">
      <c r="A495" s="51"/>
      <c r="B495" s="70"/>
    </row>
    <row r="496" spans="1:2" s="27" customFormat="1" x14ac:dyDescent="0.35">
      <c r="A496" s="51"/>
      <c r="B496" s="70"/>
    </row>
    <row r="497" spans="1:2" s="27" customFormat="1" x14ac:dyDescent="0.35">
      <c r="A497" s="51"/>
      <c r="B497" s="70"/>
    </row>
    <row r="498" spans="1:2" s="27" customFormat="1" x14ac:dyDescent="0.35">
      <c r="A498" s="51"/>
      <c r="B498" s="70"/>
    </row>
    <row r="499" spans="1:2" s="27" customFormat="1" x14ac:dyDescent="0.35">
      <c r="A499" s="51"/>
      <c r="B499" s="70"/>
    </row>
    <row r="500" spans="1:2" s="27" customFormat="1" x14ac:dyDescent="0.35">
      <c r="A500" s="51"/>
      <c r="B500" s="70"/>
    </row>
    <row r="501" spans="1:2" s="27" customFormat="1" x14ac:dyDescent="0.35">
      <c r="A501" s="51"/>
      <c r="B501" s="70"/>
    </row>
    <row r="502" spans="1:2" s="27" customFormat="1" x14ac:dyDescent="0.35">
      <c r="A502" s="51"/>
      <c r="B502" s="70"/>
    </row>
    <row r="503" spans="1:2" s="27" customFormat="1" x14ac:dyDescent="0.35">
      <c r="A503" s="51"/>
      <c r="B503" s="70"/>
    </row>
    <row r="504" spans="1:2" s="27" customFormat="1" x14ac:dyDescent="0.35">
      <c r="A504" s="51"/>
      <c r="B504" s="70"/>
    </row>
    <row r="505" spans="1:2" s="27" customFormat="1" x14ac:dyDescent="0.35">
      <c r="A505" s="51"/>
      <c r="B505" s="70"/>
    </row>
    <row r="506" spans="1:2" s="27" customFormat="1" x14ac:dyDescent="0.35">
      <c r="A506" s="51"/>
      <c r="B506" s="70"/>
    </row>
    <row r="507" spans="1:2" s="27" customFormat="1" x14ac:dyDescent="0.35">
      <c r="A507" s="51"/>
      <c r="B507" s="70"/>
    </row>
    <row r="508" spans="1:2" s="27" customFormat="1" x14ac:dyDescent="0.35">
      <c r="A508" s="51"/>
      <c r="B508" s="70"/>
    </row>
    <row r="509" spans="1:2" s="27" customFormat="1" x14ac:dyDescent="0.35">
      <c r="A509" s="51"/>
      <c r="B509" s="70"/>
    </row>
    <row r="510" spans="1:2" s="27" customFormat="1" x14ac:dyDescent="0.35">
      <c r="A510" s="51"/>
      <c r="B510" s="70"/>
    </row>
    <row r="511" spans="1:2" s="27" customFormat="1" x14ac:dyDescent="0.35">
      <c r="A511" s="51"/>
      <c r="B511" s="70"/>
    </row>
    <row r="512" spans="1:2" s="27" customFormat="1" x14ac:dyDescent="0.35">
      <c r="A512" s="51"/>
      <c r="B512" s="70"/>
    </row>
    <row r="513" spans="1:2" s="27" customFormat="1" x14ac:dyDescent="0.35">
      <c r="A513" s="51"/>
      <c r="B513" s="70"/>
    </row>
    <row r="514" spans="1:2" s="27" customFormat="1" x14ac:dyDescent="0.35">
      <c r="A514" s="51"/>
      <c r="B514" s="70"/>
    </row>
    <row r="515" spans="1:2" s="27" customFormat="1" x14ac:dyDescent="0.35">
      <c r="A515" s="51"/>
      <c r="B515" s="70"/>
    </row>
    <row r="516" spans="1:2" s="27" customFormat="1" x14ac:dyDescent="0.35">
      <c r="A516" s="51"/>
      <c r="B516" s="70"/>
    </row>
    <row r="517" spans="1:2" s="27" customFormat="1" x14ac:dyDescent="0.35">
      <c r="A517" s="51"/>
      <c r="B517" s="70"/>
    </row>
    <row r="518" spans="1:2" s="27" customFormat="1" x14ac:dyDescent="0.35">
      <c r="A518" s="51"/>
      <c r="B518" s="70"/>
    </row>
    <row r="519" spans="1:2" s="27" customFormat="1" x14ac:dyDescent="0.35">
      <c r="A519" s="51"/>
      <c r="B519" s="70"/>
    </row>
    <row r="520" spans="1:2" s="27" customFormat="1" x14ac:dyDescent="0.35">
      <c r="A520" s="51"/>
      <c r="B520" s="70"/>
    </row>
    <row r="521" spans="1:2" s="27" customFormat="1" x14ac:dyDescent="0.35">
      <c r="A521" s="51"/>
      <c r="B521" s="70"/>
    </row>
    <row r="522" spans="1:2" s="27" customFormat="1" x14ac:dyDescent="0.35">
      <c r="A522" s="51"/>
      <c r="B522" s="70"/>
    </row>
    <row r="523" spans="1:2" s="27" customFormat="1" x14ac:dyDescent="0.35">
      <c r="A523" s="51"/>
      <c r="B523" s="70"/>
    </row>
    <row r="524" spans="1:2" s="27" customFormat="1" x14ac:dyDescent="0.35">
      <c r="A524" s="51"/>
      <c r="B524" s="70"/>
    </row>
    <row r="525" spans="1:2" s="27" customFormat="1" x14ac:dyDescent="0.35">
      <c r="A525" s="51"/>
      <c r="B525" s="70"/>
    </row>
    <row r="526" spans="1:2" s="27" customFormat="1" x14ac:dyDescent="0.35">
      <c r="A526" s="51"/>
      <c r="B526" s="70"/>
    </row>
    <row r="527" spans="1:2" s="27" customFormat="1" x14ac:dyDescent="0.35">
      <c r="A527" s="51"/>
      <c r="B527" s="70"/>
    </row>
    <row r="528" spans="1:2" s="27" customFormat="1" x14ac:dyDescent="0.35">
      <c r="A528" s="51"/>
      <c r="B528" s="70"/>
    </row>
    <row r="529" spans="1:2" s="27" customFormat="1" x14ac:dyDescent="0.35">
      <c r="A529" s="51"/>
      <c r="B529" s="70"/>
    </row>
    <row r="530" spans="1:2" s="27" customFormat="1" x14ac:dyDescent="0.35">
      <c r="A530" s="51"/>
      <c r="B530" s="70"/>
    </row>
    <row r="531" spans="1:2" s="27" customFormat="1" x14ac:dyDescent="0.35">
      <c r="A531" s="51"/>
      <c r="B531" s="70"/>
    </row>
    <row r="532" spans="1:2" s="27" customFormat="1" x14ac:dyDescent="0.35">
      <c r="A532" s="51"/>
      <c r="B532" s="70"/>
    </row>
    <row r="533" spans="1:2" s="27" customFormat="1" x14ac:dyDescent="0.35">
      <c r="A533" s="51"/>
      <c r="B533" s="70"/>
    </row>
    <row r="534" spans="1:2" s="27" customFormat="1" x14ac:dyDescent="0.35">
      <c r="A534" s="51"/>
      <c r="B534" s="70"/>
    </row>
    <row r="535" spans="1:2" s="27" customFormat="1" x14ac:dyDescent="0.35">
      <c r="A535" s="51"/>
      <c r="B535" s="70"/>
    </row>
    <row r="536" spans="1:2" s="27" customFormat="1" x14ac:dyDescent="0.35">
      <c r="A536" s="51"/>
      <c r="B536" s="70"/>
    </row>
    <row r="537" spans="1:2" s="27" customFormat="1" x14ac:dyDescent="0.35">
      <c r="A537" s="51"/>
      <c r="B537" s="70"/>
    </row>
    <row r="538" spans="1:2" s="27" customFormat="1" x14ac:dyDescent="0.35">
      <c r="A538" s="51"/>
      <c r="B538" s="70"/>
    </row>
    <row r="539" spans="1:2" s="27" customFormat="1" x14ac:dyDescent="0.35">
      <c r="A539" s="51"/>
      <c r="B539" s="70"/>
    </row>
    <row r="540" spans="1:2" s="27" customFormat="1" x14ac:dyDescent="0.35">
      <c r="A540" s="51"/>
      <c r="B540" s="70"/>
    </row>
    <row r="541" spans="1:2" s="27" customFormat="1" x14ac:dyDescent="0.35">
      <c r="A541" s="51"/>
      <c r="B541" s="70"/>
    </row>
    <row r="542" spans="1:2" s="27" customFormat="1" x14ac:dyDescent="0.35">
      <c r="A542" s="51"/>
      <c r="B542" s="70"/>
    </row>
    <row r="543" spans="1:2" s="27" customFormat="1" x14ac:dyDescent="0.35">
      <c r="A543" s="51"/>
      <c r="B543" s="70"/>
    </row>
    <row r="544" spans="1:2" s="27" customFormat="1" x14ac:dyDescent="0.35">
      <c r="A544" s="51"/>
      <c r="B544" s="70"/>
    </row>
    <row r="545" spans="1:2" s="27" customFormat="1" x14ac:dyDescent="0.35">
      <c r="A545" s="51"/>
      <c r="B545" s="70"/>
    </row>
    <row r="546" spans="1:2" s="27" customFormat="1" x14ac:dyDescent="0.35">
      <c r="A546" s="51"/>
      <c r="B546" s="70"/>
    </row>
    <row r="547" spans="1:2" s="27" customFormat="1" x14ac:dyDescent="0.35">
      <c r="A547" s="51"/>
      <c r="B547" s="70"/>
    </row>
    <row r="548" spans="1:2" s="27" customFormat="1" x14ac:dyDescent="0.35">
      <c r="A548" s="51"/>
      <c r="B548" s="70"/>
    </row>
    <row r="549" spans="1:2" s="27" customFormat="1" x14ac:dyDescent="0.35">
      <c r="A549" s="51"/>
      <c r="B549" s="70"/>
    </row>
    <row r="550" spans="1:2" s="27" customFormat="1" x14ac:dyDescent="0.35">
      <c r="A550" s="51"/>
      <c r="B550" s="70"/>
    </row>
    <row r="551" spans="1:2" s="27" customFormat="1" x14ac:dyDescent="0.35">
      <c r="A551" s="51"/>
      <c r="B551" s="70"/>
    </row>
    <row r="552" spans="1:2" s="27" customFormat="1" x14ac:dyDescent="0.35">
      <c r="A552" s="51"/>
      <c r="B552" s="70"/>
    </row>
    <row r="553" spans="1:2" s="27" customFormat="1" x14ac:dyDescent="0.35">
      <c r="A553" s="51"/>
      <c r="B553" s="70"/>
    </row>
    <row r="554" spans="1:2" s="27" customFormat="1" x14ac:dyDescent="0.35">
      <c r="A554" s="51"/>
      <c r="B554" s="70"/>
    </row>
    <row r="555" spans="1:2" s="27" customFormat="1" x14ac:dyDescent="0.35">
      <c r="A555" s="51"/>
      <c r="B555" s="70"/>
    </row>
    <row r="556" spans="1:2" s="27" customFormat="1" x14ac:dyDescent="0.35">
      <c r="A556" s="51"/>
      <c r="B556" s="70"/>
    </row>
    <row r="557" spans="1:2" s="27" customFormat="1" x14ac:dyDescent="0.35">
      <c r="A557" s="51"/>
      <c r="B557" s="70"/>
    </row>
    <row r="558" spans="1:2" s="27" customFormat="1" x14ac:dyDescent="0.35">
      <c r="A558" s="51"/>
      <c r="B558" s="70"/>
    </row>
    <row r="559" spans="1:2" s="27" customFormat="1" x14ac:dyDescent="0.35">
      <c r="A559" s="51"/>
      <c r="B559" s="70"/>
    </row>
    <row r="560" spans="1:2" s="27" customFormat="1" x14ac:dyDescent="0.35">
      <c r="A560" s="51"/>
      <c r="B560" s="70"/>
    </row>
    <row r="561" spans="1:2" s="27" customFormat="1" x14ac:dyDescent="0.35">
      <c r="A561" s="51"/>
      <c r="B561" s="70"/>
    </row>
    <row r="562" spans="1:2" s="27" customFormat="1" x14ac:dyDescent="0.35">
      <c r="A562" s="51"/>
      <c r="B562" s="70"/>
    </row>
    <row r="563" spans="1:2" s="27" customFormat="1" x14ac:dyDescent="0.35">
      <c r="A563" s="51"/>
      <c r="B563" s="70"/>
    </row>
    <row r="564" spans="1:2" s="27" customFormat="1" x14ac:dyDescent="0.35">
      <c r="A564" s="51"/>
      <c r="B564" s="70"/>
    </row>
    <row r="565" spans="1:2" s="27" customFormat="1" x14ac:dyDescent="0.35">
      <c r="A565" s="51"/>
      <c r="B565" s="70"/>
    </row>
    <row r="566" spans="1:2" s="27" customFormat="1" x14ac:dyDescent="0.35">
      <c r="A566" s="51"/>
      <c r="B566" s="70"/>
    </row>
    <row r="567" spans="1:2" s="27" customFormat="1" x14ac:dyDescent="0.35">
      <c r="A567" s="51"/>
      <c r="B567" s="70"/>
    </row>
    <row r="568" spans="1:2" s="27" customFormat="1" x14ac:dyDescent="0.35">
      <c r="A568" s="51"/>
      <c r="B568" s="70"/>
    </row>
    <row r="569" spans="1:2" s="27" customFormat="1" x14ac:dyDescent="0.35">
      <c r="A569" s="51"/>
      <c r="B569" s="70"/>
    </row>
    <row r="570" spans="1:2" s="27" customFormat="1" x14ac:dyDescent="0.35">
      <c r="A570" s="51"/>
      <c r="B570" s="70"/>
    </row>
    <row r="571" spans="1:2" s="27" customFormat="1" x14ac:dyDescent="0.35">
      <c r="A571" s="51"/>
      <c r="B571" s="70"/>
    </row>
    <row r="572" spans="1:2" s="27" customFormat="1" x14ac:dyDescent="0.35">
      <c r="A572" s="51"/>
      <c r="B572" s="70"/>
    </row>
    <row r="573" spans="1:2" s="27" customFormat="1" x14ac:dyDescent="0.35">
      <c r="A573" s="51"/>
      <c r="B573" s="70"/>
    </row>
    <row r="574" spans="1:2" s="27" customFormat="1" x14ac:dyDescent="0.35">
      <c r="A574" s="51"/>
      <c r="B574" s="70"/>
    </row>
    <row r="575" spans="1:2" s="27" customFormat="1" x14ac:dyDescent="0.35">
      <c r="A575" s="51"/>
      <c r="B575" s="70"/>
    </row>
    <row r="576" spans="1:2" s="27" customFormat="1" x14ac:dyDescent="0.35">
      <c r="A576" s="51"/>
      <c r="B576" s="70"/>
    </row>
    <row r="577" spans="1:2" s="27" customFormat="1" x14ac:dyDescent="0.35">
      <c r="A577" s="51"/>
      <c r="B577" s="70"/>
    </row>
    <row r="578" spans="1:2" s="27" customFormat="1" x14ac:dyDescent="0.35">
      <c r="A578" s="51"/>
      <c r="B578" s="70"/>
    </row>
    <row r="579" spans="1:2" s="27" customFormat="1" x14ac:dyDescent="0.35">
      <c r="A579" s="51"/>
      <c r="B579" s="70"/>
    </row>
    <row r="580" spans="1:2" s="27" customFormat="1" x14ac:dyDescent="0.35">
      <c r="A580" s="51"/>
      <c r="B580" s="70"/>
    </row>
    <row r="581" spans="1:2" s="27" customFormat="1" x14ac:dyDescent="0.35">
      <c r="A581" s="51"/>
      <c r="B581" s="70"/>
    </row>
    <row r="582" spans="1:2" s="27" customFormat="1" x14ac:dyDescent="0.35">
      <c r="A582" s="51"/>
      <c r="B582" s="70"/>
    </row>
    <row r="583" spans="1:2" s="27" customFormat="1" x14ac:dyDescent="0.35">
      <c r="A583" s="51"/>
      <c r="B583" s="70"/>
    </row>
    <row r="584" spans="1:2" s="27" customFormat="1" x14ac:dyDescent="0.35">
      <c r="A584" s="51"/>
      <c r="B584" s="70"/>
    </row>
    <row r="585" spans="1:2" s="27" customFormat="1" x14ac:dyDescent="0.35">
      <c r="A585" s="51"/>
      <c r="B585" s="70"/>
    </row>
    <row r="586" spans="1:2" s="27" customFormat="1" x14ac:dyDescent="0.35">
      <c r="A586" s="51"/>
      <c r="B586" s="70"/>
    </row>
    <row r="587" spans="1:2" s="27" customFormat="1" x14ac:dyDescent="0.35">
      <c r="A587" s="51"/>
      <c r="B587" s="70"/>
    </row>
    <row r="588" spans="1:2" s="27" customFormat="1" x14ac:dyDescent="0.35">
      <c r="A588" s="51"/>
      <c r="B588" s="70"/>
    </row>
    <row r="589" spans="1:2" s="27" customFormat="1" x14ac:dyDescent="0.35">
      <c r="A589" s="51"/>
      <c r="B589" s="70"/>
    </row>
    <row r="590" spans="1:2" s="27" customFormat="1" x14ac:dyDescent="0.35">
      <c r="A590" s="51"/>
      <c r="B590" s="70"/>
    </row>
    <row r="591" spans="1:2" s="27" customFormat="1" x14ac:dyDescent="0.35">
      <c r="A591" s="51"/>
      <c r="B591" s="70"/>
    </row>
    <row r="592" spans="1:2" s="27" customFormat="1" x14ac:dyDescent="0.35">
      <c r="A592" s="51"/>
      <c r="B592" s="70"/>
    </row>
    <row r="593" spans="1:2" s="27" customFormat="1" x14ac:dyDescent="0.35">
      <c r="A593" s="51"/>
      <c r="B593" s="70"/>
    </row>
    <row r="594" spans="1:2" s="27" customFormat="1" x14ac:dyDescent="0.35">
      <c r="A594" s="51"/>
      <c r="B594" s="70"/>
    </row>
    <row r="595" spans="1:2" s="27" customFormat="1" x14ac:dyDescent="0.35">
      <c r="A595" s="51"/>
      <c r="B595" s="70"/>
    </row>
    <row r="596" spans="1:2" s="27" customFormat="1" x14ac:dyDescent="0.35">
      <c r="A596" s="51"/>
      <c r="B596" s="70"/>
    </row>
    <row r="597" spans="1:2" s="27" customFormat="1" x14ac:dyDescent="0.35">
      <c r="A597" s="51"/>
      <c r="B597" s="70"/>
    </row>
    <row r="598" spans="1:2" s="27" customFormat="1" x14ac:dyDescent="0.35">
      <c r="A598" s="51"/>
      <c r="B598" s="70"/>
    </row>
    <row r="599" spans="1:2" s="27" customFormat="1" x14ac:dyDescent="0.35">
      <c r="A599" s="51"/>
      <c r="B599" s="70"/>
    </row>
    <row r="600" spans="1:2" s="27" customFormat="1" x14ac:dyDescent="0.35">
      <c r="A600" s="51"/>
      <c r="B600" s="70"/>
    </row>
    <row r="601" spans="1:2" s="27" customFormat="1" x14ac:dyDescent="0.35">
      <c r="A601" s="51"/>
      <c r="B601" s="70"/>
    </row>
    <row r="602" spans="1:2" s="27" customFormat="1" x14ac:dyDescent="0.35">
      <c r="A602" s="51"/>
      <c r="B602" s="70"/>
    </row>
    <row r="603" spans="1:2" s="27" customFormat="1" x14ac:dyDescent="0.35">
      <c r="A603" s="51"/>
      <c r="B603" s="70"/>
    </row>
    <row r="604" spans="1:2" s="27" customFormat="1" x14ac:dyDescent="0.35">
      <c r="A604" s="51"/>
      <c r="B604" s="70"/>
    </row>
    <row r="605" spans="1:2" s="27" customFormat="1" x14ac:dyDescent="0.35">
      <c r="A605" s="51"/>
      <c r="B605" s="70"/>
    </row>
    <row r="606" spans="1:2" s="27" customFormat="1" x14ac:dyDescent="0.35">
      <c r="A606" s="51"/>
      <c r="B606" s="70"/>
    </row>
    <row r="607" spans="1:2" s="27" customFormat="1" x14ac:dyDescent="0.35">
      <c r="A607" s="51"/>
      <c r="B607" s="70"/>
    </row>
    <row r="608" spans="1:2" s="27" customFormat="1" x14ac:dyDescent="0.35">
      <c r="A608" s="51"/>
      <c r="B608" s="70"/>
    </row>
    <row r="609" spans="1:2" s="27" customFormat="1" x14ac:dyDescent="0.35">
      <c r="A609" s="51"/>
      <c r="B609" s="70"/>
    </row>
    <row r="610" spans="1:2" s="27" customFormat="1" x14ac:dyDescent="0.35">
      <c r="A610" s="51"/>
      <c r="B610" s="70"/>
    </row>
    <row r="611" spans="1:2" s="27" customFormat="1" x14ac:dyDescent="0.35">
      <c r="A611" s="51"/>
      <c r="B611" s="70"/>
    </row>
    <row r="612" spans="1:2" s="27" customFormat="1" x14ac:dyDescent="0.35">
      <c r="A612" s="51"/>
      <c r="B612" s="70"/>
    </row>
    <row r="613" spans="1:2" s="27" customFormat="1" x14ac:dyDescent="0.35">
      <c r="A613" s="51"/>
      <c r="B613" s="70"/>
    </row>
    <row r="614" spans="1:2" s="27" customFormat="1" x14ac:dyDescent="0.35">
      <c r="A614" s="51"/>
      <c r="B614" s="70"/>
    </row>
    <row r="615" spans="1:2" s="27" customFormat="1" x14ac:dyDescent="0.35">
      <c r="A615" s="51"/>
      <c r="B615" s="70"/>
    </row>
    <row r="616" spans="1:2" s="27" customFormat="1" x14ac:dyDescent="0.35">
      <c r="A616" s="51"/>
      <c r="B616" s="70"/>
    </row>
    <row r="617" spans="1:2" s="27" customFormat="1" x14ac:dyDescent="0.35">
      <c r="A617" s="51"/>
      <c r="B617" s="70"/>
    </row>
    <row r="618" spans="1:2" s="27" customFormat="1" x14ac:dyDescent="0.35">
      <c r="A618" s="51"/>
      <c r="B618" s="70"/>
    </row>
    <row r="619" spans="1:2" s="27" customFormat="1" x14ac:dyDescent="0.35">
      <c r="A619" s="51"/>
      <c r="B619" s="70"/>
    </row>
    <row r="620" spans="1:2" s="27" customFormat="1" x14ac:dyDescent="0.35">
      <c r="A620" s="51"/>
      <c r="B620" s="70"/>
    </row>
    <row r="621" spans="1:2" s="27" customFormat="1" x14ac:dyDescent="0.35">
      <c r="A621" s="51"/>
      <c r="B621" s="70"/>
    </row>
    <row r="622" spans="1:2" s="27" customFormat="1" x14ac:dyDescent="0.35">
      <c r="A622" s="51"/>
      <c r="B622" s="70"/>
    </row>
    <row r="623" spans="1:2" s="27" customFormat="1" x14ac:dyDescent="0.35">
      <c r="A623" s="51"/>
      <c r="B623" s="70"/>
    </row>
    <row r="624" spans="1:2" s="27" customFormat="1" x14ac:dyDescent="0.35">
      <c r="A624" s="51"/>
      <c r="B624" s="70"/>
    </row>
    <row r="625" spans="1:2" s="27" customFormat="1" x14ac:dyDescent="0.35">
      <c r="A625" s="51"/>
      <c r="B625" s="70"/>
    </row>
    <row r="626" spans="1:2" s="27" customFormat="1" x14ac:dyDescent="0.35">
      <c r="A626" s="51"/>
      <c r="B626" s="70"/>
    </row>
    <row r="627" spans="1:2" s="27" customFormat="1" x14ac:dyDescent="0.35">
      <c r="A627" s="51"/>
      <c r="B627" s="70"/>
    </row>
    <row r="628" spans="1:2" s="27" customFormat="1" x14ac:dyDescent="0.35">
      <c r="A628" s="51"/>
      <c r="B628" s="70"/>
    </row>
    <row r="629" spans="1:2" s="27" customFormat="1" x14ac:dyDescent="0.35">
      <c r="A629" s="51"/>
      <c r="B629" s="70"/>
    </row>
    <row r="630" spans="1:2" s="27" customFormat="1" x14ac:dyDescent="0.35">
      <c r="A630" s="51"/>
      <c r="B630" s="70"/>
    </row>
    <row r="631" spans="1:2" s="27" customFormat="1" x14ac:dyDescent="0.35">
      <c r="A631" s="51"/>
      <c r="B631" s="70"/>
    </row>
    <row r="632" spans="1:2" s="27" customFormat="1" x14ac:dyDescent="0.35">
      <c r="A632" s="51"/>
      <c r="B632" s="70"/>
    </row>
    <row r="633" spans="1:2" s="27" customFormat="1" x14ac:dyDescent="0.35">
      <c r="A633" s="51"/>
      <c r="B633" s="70"/>
    </row>
    <row r="634" spans="1:2" s="27" customFormat="1" x14ac:dyDescent="0.35">
      <c r="A634" s="51"/>
      <c r="B634" s="70"/>
    </row>
    <row r="635" spans="1:2" s="27" customFormat="1" x14ac:dyDescent="0.35">
      <c r="A635" s="51"/>
      <c r="B635" s="70"/>
    </row>
    <row r="636" spans="1:2" s="27" customFormat="1" x14ac:dyDescent="0.35">
      <c r="A636" s="51"/>
      <c r="B636" s="70"/>
    </row>
    <row r="637" spans="1:2" s="27" customFormat="1" x14ac:dyDescent="0.35">
      <c r="A637" s="51"/>
      <c r="B637" s="70"/>
    </row>
    <row r="638" spans="1:2" s="27" customFormat="1" x14ac:dyDescent="0.35">
      <c r="A638" s="51"/>
      <c r="B638" s="70"/>
    </row>
    <row r="639" spans="1:2" s="27" customFormat="1" x14ac:dyDescent="0.35">
      <c r="A639" s="51"/>
      <c r="B639" s="70"/>
    </row>
    <row r="640" spans="1:2" s="27" customFormat="1" x14ac:dyDescent="0.35">
      <c r="A640" s="51"/>
      <c r="B640" s="70"/>
    </row>
    <row r="641" spans="1:2" s="27" customFormat="1" x14ac:dyDescent="0.35">
      <c r="A641" s="51"/>
      <c r="B641" s="70"/>
    </row>
    <row r="642" spans="1:2" s="27" customFormat="1" x14ac:dyDescent="0.35">
      <c r="A642" s="51"/>
      <c r="B642" s="70"/>
    </row>
    <row r="643" spans="1:2" s="27" customFormat="1" x14ac:dyDescent="0.35">
      <c r="A643" s="51"/>
      <c r="B643" s="70"/>
    </row>
    <row r="644" spans="1:2" s="27" customFormat="1" x14ac:dyDescent="0.35">
      <c r="A644" s="51"/>
      <c r="B644" s="70"/>
    </row>
    <row r="645" spans="1:2" s="27" customFormat="1" x14ac:dyDescent="0.35">
      <c r="A645" s="51"/>
      <c r="B645" s="70"/>
    </row>
    <row r="646" spans="1:2" s="27" customFormat="1" x14ac:dyDescent="0.35">
      <c r="A646" s="51"/>
      <c r="B646" s="70"/>
    </row>
    <row r="647" spans="1:2" s="27" customFormat="1" x14ac:dyDescent="0.35">
      <c r="A647" s="51"/>
      <c r="B647" s="70"/>
    </row>
    <row r="648" spans="1:2" s="27" customFormat="1" x14ac:dyDescent="0.35">
      <c r="A648" s="51"/>
      <c r="B648" s="70"/>
    </row>
    <row r="649" spans="1:2" s="27" customFormat="1" x14ac:dyDescent="0.35">
      <c r="A649" s="51"/>
      <c r="B649" s="70"/>
    </row>
    <row r="650" spans="1:2" s="27" customFormat="1" x14ac:dyDescent="0.35">
      <c r="A650" s="51"/>
      <c r="B650" s="70"/>
    </row>
    <row r="651" spans="1:2" s="27" customFormat="1" x14ac:dyDescent="0.35">
      <c r="A651" s="51"/>
      <c r="B651" s="70"/>
    </row>
    <row r="652" spans="1:2" s="27" customFormat="1" x14ac:dyDescent="0.35">
      <c r="A652" s="51"/>
      <c r="B652" s="70"/>
    </row>
    <row r="653" spans="1:2" s="27" customFormat="1" x14ac:dyDescent="0.35">
      <c r="A653" s="51"/>
      <c r="B653" s="70"/>
    </row>
    <row r="654" spans="1:2" s="27" customFormat="1" x14ac:dyDescent="0.35">
      <c r="A654" s="51"/>
      <c r="B654" s="70"/>
    </row>
    <row r="655" spans="1:2" s="27" customFormat="1" x14ac:dyDescent="0.35">
      <c r="A655" s="51"/>
      <c r="B655" s="70"/>
    </row>
    <row r="656" spans="1:2" s="27" customFormat="1" x14ac:dyDescent="0.35">
      <c r="A656" s="51"/>
      <c r="B656" s="70"/>
    </row>
    <row r="657" spans="1:2" s="27" customFormat="1" x14ac:dyDescent="0.35">
      <c r="A657" s="51"/>
      <c r="B657" s="70"/>
    </row>
    <row r="658" spans="1:2" s="27" customFormat="1" x14ac:dyDescent="0.35">
      <c r="A658" s="51"/>
      <c r="B658" s="70"/>
    </row>
    <row r="659" spans="1:2" s="27" customFormat="1" x14ac:dyDescent="0.35">
      <c r="A659" s="51"/>
      <c r="B659" s="70"/>
    </row>
    <row r="660" spans="1:2" s="27" customFormat="1" x14ac:dyDescent="0.35">
      <c r="A660" s="51"/>
      <c r="B660" s="70"/>
    </row>
    <row r="661" spans="1:2" s="27" customFormat="1" x14ac:dyDescent="0.35">
      <c r="A661" s="51"/>
      <c r="B661" s="70"/>
    </row>
    <row r="662" spans="1:2" s="27" customFormat="1" x14ac:dyDescent="0.35">
      <c r="A662" s="51"/>
      <c r="B662" s="70"/>
    </row>
    <row r="663" spans="1:2" s="27" customFormat="1" x14ac:dyDescent="0.35">
      <c r="A663" s="51"/>
      <c r="B663" s="70"/>
    </row>
    <row r="664" spans="1:2" s="27" customFormat="1" x14ac:dyDescent="0.35">
      <c r="A664" s="51"/>
      <c r="B664" s="70"/>
    </row>
    <row r="665" spans="1:2" s="27" customFormat="1" x14ac:dyDescent="0.35">
      <c r="A665" s="51"/>
      <c r="B665" s="70"/>
    </row>
    <row r="666" spans="1:2" s="27" customFormat="1" x14ac:dyDescent="0.35">
      <c r="A666" s="51"/>
      <c r="B666" s="70"/>
    </row>
    <row r="667" spans="1:2" s="27" customFormat="1" x14ac:dyDescent="0.35">
      <c r="A667" s="51"/>
      <c r="B667" s="70"/>
    </row>
    <row r="668" spans="1:2" s="27" customFormat="1" x14ac:dyDescent="0.35">
      <c r="A668" s="51"/>
      <c r="B668" s="70"/>
    </row>
    <row r="669" spans="1:2" s="27" customFormat="1" x14ac:dyDescent="0.35">
      <c r="A669" s="51"/>
      <c r="B669" s="70"/>
    </row>
    <row r="670" spans="1:2" s="27" customFormat="1" x14ac:dyDescent="0.35">
      <c r="A670" s="51"/>
      <c r="B670" s="70"/>
    </row>
    <row r="671" spans="1:2" s="27" customFormat="1" x14ac:dyDescent="0.35">
      <c r="A671" s="51"/>
      <c r="B671" s="70"/>
    </row>
    <row r="672" spans="1:2" s="27" customFormat="1" x14ac:dyDescent="0.35">
      <c r="A672" s="51"/>
      <c r="B672" s="70"/>
    </row>
    <row r="673" spans="1:2" s="27" customFormat="1" x14ac:dyDescent="0.35">
      <c r="A673" s="51"/>
      <c r="B673" s="70"/>
    </row>
    <row r="674" spans="1:2" s="27" customFormat="1" x14ac:dyDescent="0.35">
      <c r="A674" s="51"/>
      <c r="B674" s="70"/>
    </row>
    <row r="675" spans="1:2" s="27" customFormat="1" x14ac:dyDescent="0.35">
      <c r="A675" s="51"/>
      <c r="B675" s="70"/>
    </row>
    <row r="676" spans="1:2" s="27" customFormat="1" x14ac:dyDescent="0.35">
      <c r="A676" s="51"/>
      <c r="B676" s="70"/>
    </row>
    <row r="677" spans="1:2" s="27" customFormat="1" x14ac:dyDescent="0.35">
      <c r="A677" s="51"/>
      <c r="B677" s="70"/>
    </row>
    <row r="678" spans="1:2" s="27" customFormat="1" x14ac:dyDescent="0.35">
      <c r="A678" s="51"/>
      <c r="B678" s="70"/>
    </row>
    <row r="679" spans="1:2" s="27" customFormat="1" x14ac:dyDescent="0.35">
      <c r="A679" s="51"/>
      <c r="B679" s="70"/>
    </row>
    <row r="680" spans="1:2" s="27" customFormat="1" x14ac:dyDescent="0.35">
      <c r="A680" s="51"/>
      <c r="B680" s="70"/>
    </row>
    <row r="681" spans="1:2" s="27" customFormat="1" x14ac:dyDescent="0.35">
      <c r="A681" s="51"/>
      <c r="B681" s="70"/>
    </row>
    <row r="682" spans="1:2" s="27" customFormat="1" x14ac:dyDescent="0.35">
      <c r="A682" s="51"/>
      <c r="B682" s="70"/>
    </row>
    <row r="683" spans="1:2" s="27" customFormat="1" x14ac:dyDescent="0.35">
      <c r="A683" s="51"/>
      <c r="B683" s="70"/>
    </row>
    <row r="684" spans="1:2" s="27" customFormat="1" x14ac:dyDescent="0.35">
      <c r="A684" s="51"/>
      <c r="B684" s="70"/>
    </row>
    <row r="685" spans="1:2" s="27" customFormat="1" x14ac:dyDescent="0.35">
      <c r="A685" s="51"/>
      <c r="B685" s="70"/>
    </row>
    <row r="686" spans="1:2" s="27" customFormat="1" x14ac:dyDescent="0.35">
      <c r="A686" s="51"/>
      <c r="B686" s="70"/>
    </row>
    <row r="687" spans="1:2" s="27" customFormat="1" x14ac:dyDescent="0.35">
      <c r="A687" s="51"/>
      <c r="B687" s="70"/>
    </row>
    <row r="688" spans="1:2" s="27" customFormat="1" x14ac:dyDescent="0.35">
      <c r="A688" s="51"/>
      <c r="B688" s="70"/>
    </row>
    <row r="689" spans="1:2" s="27" customFormat="1" x14ac:dyDescent="0.35">
      <c r="A689" s="51"/>
      <c r="B689" s="70"/>
    </row>
    <row r="690" spans="1:2" s="27" customFormat="1" x14ac:dyDescent="0.35">
      <c r="A690" s="51"/>
      <c r="B690" s="70"/>
    </row>
    <row r="691" spans="1:2" s="27" customFormat="1" x14ac:dyDescent="0.35">
      <c r="A691" s="51"/>
      <c r="B691" s="70"/>
    </row>
    <row r="692" spans="1:2" s="27" customFormat="1" x14ac:dyDescent="0.35">
      <c r="A692" s="51"/>
      <c r="B692" s="70"/>
    </row>
    <row r="693" spans="1:2" s="27" customFormat="1" x14ac:dyDescent="0.35">
      <c r="A693" s="51"/>
      <c r="B693" s="70"/>
    </row>
    <row r="694" spans="1:2" s="27" customFormat="1" x14ac:dyDescent="0.35">
      <c r="A694" s="51"/>
      <c r="B694" s="70"/>
    </row>
    <row r="695" spans="1:2" s="27" customFormat="1" x14ac:dyDescent="0.35">
      <c r="A695" s="51"/>
      <c r="B695" s="70"/>
    </row>
    <row r="696" spans="1:2" s="27" customFormat="1" x14ac:dyDescent="0.35">
      <c r="A696" s="51"/>
      <c r="B696" s="70"/>
    </row>
    <row r="697" spans="1:2" s="27" customFormat="1" x14ac:dyDescent="0.35">
      <c r="A697" s="51"/>
      <c r="B697" s="70"/>
    </row>
    <row r="698" spans="1:2" s="27" customFormat="1" x14ac:dyDescent="0.35">
      <c r="A698" s="51"/>
      <c r="B698" s="70"/>
    </row>
    <row r="699" spans="1:2" s="27" customFormat="1" x14ac:dyDescent="0.35">
      <c r="A699" s="51"/>
      <c r="B699" s="70"/>
    </row>
    <row r="700" spans="1:2" s="27" customFormat="1" x14ac:dyDescent="0.35">
      <c r="A700" s="51"/>
      <c r="B700" s="70"/>
    </row>
    <row r="701" spans="1:2" s="27" customFormat="1" x14ac:dyDescent="0.35">
      <c r="A701" s="51"/>
      <c r="B701" s="70"/>
    </row>
    <row r="702" spans="1:2" s="27" customFormat="1" x14ac:dyDescent="0.35">
      <c r="A702" s="51"/>
      <c r="B702" s="70"/>
    </row>
    <row r="703" spans="1:2" s="27" customFormat="1" x14ac:dyDescent="0.35">
      <c r="A703" s="51"/>
      <c r="B703" s="70"/>
    </row>
    <row r="704" spans="1:2" s="27" customFormat="1" x14ac:dyDescent="0.35">
      <c r="A704" s="51"/>
      <c r="B704" s="70"/>
    </row>
    <row r="705" spans="1:2" s="27" customFormat="1" x14ac:dyDescent="0.35">
      <c r="A705" s="51"/>
      <c r="B705" s="70"/>
    </row>
    <row r="706" spans="1:2" s="27" customFormat="1" x14ac:dyDescent="0.35">
      <c r="A706" s="51"/>
      <c r="B706" s="70"/>
    </row>
    <row r="707" spans="1:2" s="27" customFormat="1" x14ac:dyDescent="0.35">
      <c r="A707" s="51"/>
      <c r="B707" s="70"/>
    </row>
    <row r="708" spans="1:2" s="27" customFormat="1" x14ac:dyDescent="0.35">
      <c r="A708" s="51"/>
      <c r="B708" s="70"/>
    </row>
    <row r="709" spans="1:2" s="27" customFormat="1" x14ac:dyDescent="0.35">
      <c r="A709" s="51"/>
      <c r="B709" s="70"/>
    </row>
    <row r="710" spans="1:2" s="27" customFormat="1" x14ac:dyDescent="0.35">
      <c r="A710" s="51"/>
      <c r="B710" s="70"/>
    </row>
    <row r="711" spans="1:2" s="27" customFormat="1" x14ac:dyDescent="0.35">
      <c r="A711" s="51"/>
      <c r="B711" s="70"/>
    </row>
    <row r="712" spans="1:2" s="27" customFormat="1" x14ac:dyDescent="0.35">
      <c r="A712" s="51"/>
      <c r="B712" s="70"/>
    </row>
    <row r="713" spans="1:2" s="27" customFormat="1" x14ac:dyDescent="0.35">
      <c r="A713" s="51"/>
      <c r="B713" s="70"/>
    </row>
    <row r="714" spans="1:2" s="27" customFormat="1" x14ac:dyDescent="0.35">
      <c r="A714" s="51"/>
      <c r="B714" s="70"/>
    </row>
    <row r="715" spans="1:2" s="27" customFormat="1" x14ac:dyDescent="0.35">
      <c r="A715" s="51"/>
      <c r="B715" s="70"/>
    </row>
    <row r="716" spans="1:2" s="27" customFormat="1" x14ac:dyDescent="0.35">
      <c r="A716" s="51"/>
      <c r="B716" s="70"/>
    </row>
    <row r="717" spans="1:2" s="27" customFormat="1" x14ac:dyDescent="0.35">
      <c r="A717" s="51"/>
      <c r="B717" s="70"/>
    </row>
    <row r="718" spans="1:2" s="27" customFormat="1" x14ac:dyDescent="0.35">
      <c r="A718" s="51"/>
      <c r="B718" s="70"/>
    </row>
    <row r="719" spans="1:2" s="27" customFormat="1" x14ac:dyDescent="0.35">
      <c r="A719" s="51"/>
      <c r="B719" s="70"/>
    </row>
    <row r="720" spans="1:2" s="27" customFormat="1" x14ac:dyDescent="0.35">
      <c r="A720" s="51"/>
      <c r="B720" s="70"/>
    </row>
    <row r="721" spans="1:2" s="27" customFormat="1" x14ac:dyDescent="0.35">
      <c r="A721" s="51"/>
      <c r="B721" s="70"/>
    </row>
    <row r="722" spans="1:2" s="27" customFormat="1" x14ac:dyDescent="0.35">
      <c r="A722" s="51"/>
      <c r="B722" s="70"/>
    </row>
    <row r="723" spans="1:2" s="27" customFormat="1" x14ac:dyDescent="0.35">
      <c r="A723" s="51"/>
      <c r="B723" s="70"/>
    </row>
    <row r="724" spans="1:2" s="27" customFormat="1" x14ac:dyDescent="0.35">
      <c r="A724" s="51"/>
      <c r="B724" s="70"/>
    </row>
    <row r="725" spans="1:2" s="27" customFormat="1" x14ac:dyDescent="0.35">
      <c r="A725" s="51"/>
      <c r="B725" s="70"/>
    </row>
    <row r="726" spans="1:2" s="27" customFormat="1" x14ac:dyDescent="0.35">
      <c r="A726" s="51"/>
      <c r="B726" s="70"/>
    </row>
    <row r="727" spans="1:2" s="27" customFormat="1" x14ac:dyDescent="0.35">
      <c r="A727" s="51"/>
      <c r="B727" s="70"/>
    </row>
    <row r="728" spans="1:2" s="27" customFormat="1" x14ac:dyDescent="0.35">
      <c r="A728" s="51"/>
      <c r="B728" s="70"/>
    </row>
    <row r="729" spans="1:2" s="27" customFormat="1" x14ac:dyDescent="0.35">
      <c r="A729" s="51"/>
      <c r="B729" s="70"/>
    </row>
    <row r="730" spans="1:2" s="27" customFormat="1" x14ac:dyDescent="0.35">
      <c r="A730" s="51"/>
      <c r="B730" s="70"/>
    </row>
    <row r="731" spans="1:2" s="27" customFormat="1" x14ac:dyDescent="0.35">
      <c r="A731" s="51"/>
      <c r="B731" s="70"/>
    </row>
    <row r="732" spans="1:2" s="27" customFormat="1" x14ac:dyDescent="0.35">
      <c r="A732" s="51"/>
      <c r="B732" s="70"/>
    </row>
    <row r="733" spans="1:2" s="27" customFormat="1" x14ac:dyDescent="0.35">
      <c r="A733" s="51"/>
      <c r="B733" s="70"/>
    </row>
    <row r="734" spans="1:2" s="27" customFormat="1" x14ac:dyDescent="0.35">
      <c r="A734" s="51"/>
      <c r="B734" s="70"/>
    </row>
  </sheetData>
  <sheetProtection algorithmName="SHA-512" hashValue="1qgbl1gP01b9m+XZ/qQIyvriH1A5bwUXZSROoa+PE9sHa1qwhxENovbnY/19hcV8aNRjFj3NZyRVz1AvrQNufw==" saltValue="vH9B8dCJ4+zmg3hSQc/nkg==" spinCount="100000" sheet="1" objects="1" scenarios="1" insertRows="0" deleteRows="0" selectLockedCells="1"/>
  <mergeCells count="70">
    <mergeCell ref="B5:G5"/>
    <mergeCell ref="B10:D10"/>
    <mergeCell ref="B11:D11"/>
    <mergeCell ref="B12:D12"/>
    <mergeCell ref="E10:G10"/>
    <mergeCell ref="E11:G11"/>
    <mergeCell ref="E12:G12"/>
    <mergeCell ref="B9:D9"/>
    <mergeCell ref="E7:G7"/>
    <mergeCell ref="E8:G8"/>
    <mergeCell ref="E9:G9"/>
    <mergeCell ref="B7:D7"/>
    <mergeCell ref="B8:D8"/>
    <mergeCell ref="O48:P48"/>
    <mergeCell ref="B13:D13"/>
    <mergeCell ref="B17:I18"/>
    <mergeCell ref="O22:P22"/>
    <mergeCell ref="O23:P23"/>
    <mergeCell ref="O24:P24"/>
    <mergeCell ref="E13:G13"/>
    <mergeCell ref="O26:P26"/>
    <mergeCell ref="E44:G44"/>
    <mergeCell ref="O44:P44"/>
    <mergeCell ref="O45:P45"/>
    <mergeCell ref="O46:P46"/>
    <mergeCell ref="O68:P68"/>
    <mergeCell ref="E49:H49"/>
    <mergeCell ref="E55:H55"/>
    <mergeCell ref="O55:P55"/>
    <mergeCell ref="O56:P56"/>
    <mergeCell ref="O57:P57"/>
    <mergeCell ref="O59:P59"/>
    <mergeCell ref="E60:H60"/>
    <mergeCell ref="E66:H66"/>
    <mergeCell ref="O66:P66"/>
    <mergeCell ref="O67:P67"/>
    <mergeCell ref="E69:H69"/>
    <mergeCell ref="F73:I73"/>
    <mergeCell ref="J73:L73"/>
    <mergeCell ref="C74:D77"/>
    <mergeCell ref="F74:H74"/>
    <mergeCell ref="I74:I77"/>
    <mergeCell ref="K74:L77"/>
    <mergeCell ref="F75:H75"/>
    <mergeCell ref="F76:H76"/>
    <mergeCell ref="F77:H77"/>
    <mergeCell ref="F84:I84"/>
    <mergeCell ref="J84:L84"/>
    <mergeCell ref="C78:D81"/>
    <mergeCell ref="F78:H78"/>
    <mergeCell ref="I78:I81"/>
    <mergeCell ref="K78:L81"/>
    <mergeCell ref="F79:H79"/>
    <mergeCell ref="F80:H80"/>
    <mergeCell ref="F81:H81"/>
    <mergeCell ref="C82:D82"/>
    <mergeCell ref="F82:H82"/>
    <mergeCell ref="K82:L82"/>
    <mergeCell ref="F83:I83"/>
    <mergeCell ref="J83:L83"/>
    <mergeCell ref="C92:E92"/>
    <mergeCell ref="F92:I92"/>
    <mergeCell ref="F93:I93"/>
    <mergeCell ref="F94:I94"/>
    <mergeCell ref="C89:E89"/>
    <mergeCell ref="F89:I89"/>
    <mergeCell ref="C90:E90"/>
    <mergeCell ref="F90:I90"/>
    <mergeCell ref="C91:E91"/>
    <mergeCell ref="F91:I91"/>
  </mergeCells>
  <conditionalFormatting sqref="I69">
    <cfRule type="cellIs" dxfId="41" priority="21" operator="greaterThan">
      <formula>1500*2</formula>
    </cfRule>
    <cfRule type="containsBlanks" priority="22">
      <formula>LEN(TRIM(I69))=0</formula>
    </cfRule>
  </conditionalFormatting>
  <conditionalFormatting sqref="F35:F37">
    <cfRule type="cellIs" priority="7" operator="equal">
      <formula>0</formula>
    </cfRule>
    <cfRule type="cellIs" dxfId="40" priority="9" operator="between">
      <formula>0.1</formula>
      <formula>0.8</formula>
    </cfRule>
    <cfRule type="cellIs" dxfId="39" priority="10" operator="lessThan">
      <formula>0.1</formula>
    </cfRule>
  </conditionalFormatting>
  <conditionalFormatting sqref="F35:F37">
    <cfRule type="expression" dxfId="38" priority="6">
      <formula>$E$9="Acreditat TECNIO"</formula>
    </cfRule>
  </conditionalFormatting>
  <conditionalFormatting sqref="F35:F37">
    <cfRule type="cellIs" dxfId="37" priority="8" operator="greaterThan">
      <formula>0.8</formula>
    </cfRule>
  </conditionalFormatting>
  <conditionalFormatting sqref="H35:H37">
    <cfRule type="cellIs" priority="2" operator="equal">
      <formula>0</formula>
    </cfRule>
    <cfRule type="cellIs" dxfId="36" priority="4" operator="between">
      <formula>0.1</formula>
      <formula>0.8</formula>
    </cfRule>
    <cfRule type="cellIs" dxfId="35" priority="5" operator="lessThan">
      <formula>0.1</formula>
    </cfRule>
  </conditionalFormatting>
  <conditionalFormatting sqref="H35:H37">
    <cfRule type="expression" dxfId="34" priority="1">
      <formula>$E$9="Acreditat TECNIO"</formula>
    </cfRule>
  </conditionalFormatting>
  <conditionalFormatting sqref="H35:H37">
    <cfRule type="cellIs" dxfId="33" priority="3" operator="greaterThan">
      <formula>0.8</formula>
    </cfRule>
  </conditionalFormatting>
  <conditionalFormatting sqref="I49:J49">
    <cfRule type="expression" dxfId="32" priority="52">
      <formula>$I$49&gt;$F$83/2</formula>
    </cfRule>
    <cfRule type="containsBlanks" priority="53">
      <formula>LEN(TRIM(I49))=0</formula>
    </cfRule>
  </conditionalFormatting>
  <pageMargins left="0.7" right="0.7" top="0.75" bottom="0.75" header="0.3" footer="0.3"/>
  <pageSetup paperSize="9" scale="36" orientation="portrait" r:id="rId1"/>
  <headerFooter>
    <oddFooter>&amp;R&amp;7D.RDECR.04
Versió 1, 7 de juliol de 2020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0CD3FD8-FB74-4ED0-B73D-3B5566BA49B6}">
          <x14:formula1>
            <xm:f>Desplegables!$G$6:$G$8</xm:f>
          </x14:formula1>
          <xm:sqref>H45:H47</xm:sqref>
        </x14:dataValidation>
        <x14:dataValidation type="list" allowBlank="1" showInputMessage="1" showErrorMessage="1" xr:uid="{E321E294-F935-4C20-984F-F8149861B483}">
          <x14:formula1>
            <xm:f>Desplegables!$B$6:$B$12</xm:f>
          </x14:formula1>
          <xm:sqref>B23:B25 B45:B47 B56:B58</xm:sqref>
        </x14:dataValidation>
        <x14:dataValidation type="list" allowBlank="1" showInputMessage="1" showErrorMessage="1" xr:uid="{20C4F596-51C8-4806-B0B0-48BFB4256E79}">
          <x14:formula1>
            <xm:f>Desplegables!$D$6:$D$7</xm:f>
          </x14:formula1>
          <xm:sqref>C23:D25 C45:D47 C56:D58</xm:sqref>
        </x14:dataValidation>
        <x14:dataValidation type="list" allowBlank="1" showInputMessage="1" showErrorMessage="1" xr:uid="{9E6D4D4E-8B57-43F5-97DC-39E4CCE6F384}">
          <x14:formula1>
            <xm:f>Desplegables!$D$8</xm:f>
          </x14:formula1>
          <xm:sqref>C67:D67</xm:sqref>
        </x14:dataValidation>
        <x14:dataValidation type="list" allowBlank="1" showInputMessage="1" showErrorMessage="1" xr:uid="{A986928E-1960-4664-91A4-2977A3D0ECF8}">
          <x14:formula1>
            <xm:f>Desplegables!$E$6:$E$9</xm:f>
          </x14:formula1>
          <xm:sqref>E9 E8:G8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3634B-6022-47A6-96B5-BCFC0FD55DD6}">
  <dimension ref="A1:DL734"/>
  <sheetViews>
    <sheetView zoomScale="130" zoomScaleNormal="130" zoomScaleSheetLayoutView="100" workbookViewId="0">
      <selection activeCell="B23" sqref="B23"/>
    </sheetView>
  </sheetViews>
  <sheetFormatPr defaultColWidth="19.7265625" defaultRowHeight="14.5" x14ac:dyDescent="0.35"/>
  <cols>
    <col min="1" max="1" width="10.453125" style="51" customWidth="1"/>
    <col min="2" max="2" width="28.54296875" style="70" customWidth="1"/>
    <col min="3" max="3" width="25" style="70" customWidth="1"/>
    <col min="4" max="4" width="22" style="70" hidden="1" customWidth="1"/>
    <col min="5" max="5" width="29.26953125" style="70" customWidth="1" collapsed="1"/>
    <col min="6" max="6" width="16.54296875" style="70" customWidth="1"/>
    <col min="7" max="7" width="15.7265625" style="70" customWidth="1"/>
    <col min="8" max="8" width="15.7265625" style="70" hidden="1" customWidth="1" collapsed="1"/>
    <col min="9" max="9" width="28.81640625" style="70" customWidth="1"/>
    <col min="10" max="10" width="35.453125" style="70" hidden="1" customWidth="1"/>
    <col min="11" max="11" width="9.54296875" style="70" hidden="1" customWidth="1"/>
    <col min="12" max="12" width="20.453125" style="70" hidden="1" customWidth="1"/>
    <col min="13" max="13" width="7.1796875" style="70" hidden="1" customWidth="1"/>
    <col min="14" max="14" width="27.54296875" style="27" hidden="1" customWidth="1" collapsed="1"/>
    <col min="15" max="15" width="33.81640625" style="27" hidden="1" customWidth="1"/>
    <col min="16" max="16" width="0" style="27" hidden="1" customWidth="1"/>
    <col min="17" max="116" width="19.7265625" style="27"/>
    <col min="117" max="16384" width="19.7265625" style="70"/>
  </cols>
  <sheetData>
    <row r="1" spans="1:16" s="27" customFormat="1" x14ac:dyDescent="0.35">
      <c r="A1" s="51"/>
    </row>
    <row r="2" spans="1:16" s="27" customFormat="1" x14ac:dyDescent="0.35">
      <c r="A2" s="51"/>
    </row>
    <row r="3" spans="1:16" s="27" customFormat="1" x14ac:dyDescent="0.35">
      <c r="A3" s="51"/>
    </row>
    <row r="4" spans="1:16" s="27" customFormat="1" ht="18.5" x14ac:dyDescent="0.35">
      <c r="A4" s="51"/>
      <c r="B4" s="28"/>
    </row>
    <row r="5" spans="1:16" s="27" customFormat="1" ht="29.25" customHeight="1" x14ac:dyDescent="0.35">
      <c r="A5" s="51"/>
      <c r="B5" s="267" t="str">
        <f>'INSTRUCCIONS Sol·licitant'!$B$5</f>
        <v>RESOLUCIÓ EMT/1351/2022, de 5 de maig, per la qual s'aproven les bases reguladores de la línia de subvencions a projectes de Recerca Industrial i Desenvolupament Experimental.</v>
      </c>
      <c r="C5" s="267"/>
      <c r="D5" s="267"/>
      <c r="E5" s="267"/>
      <c r="F5" s="267"/>
      <c r="G5" s="267"/>
      <c r="H5" s="231"/>
      <c r="I5" s="231"/>
    </row>
    <row r="6" spans="1:16" s="27" customFormat="1" x14ac:dyDescent="0.35">
      <c r="A6" s="51"/>
      <c r="B6" s="52"/>
      <c r="H6" s="231"/>
    </row>
    <row r="7" spans="1:16" s="27" customFormat="1" x14ac:dyDescent="0.35">
      <c r="A7" s="51"/>
      <c r="B7" s="334" t="s">
        <v>11</v>
      </c>
      <c r="C7" s="335"/>
      <c r="D7" s="336"/>
      <c r="E7" s="340"/>
      <c r="F7" s="341"/>
      <c r="G7" s="342"/>
      <c r="H7" s="231"/>
    </row>
    <row r="8" spans="1:16" s="27" customFormat="1" x14ac:dyDescent="0.35">
      <c r="A8" s="51"/>
      <c r="B8" s="337" t="s">
        <v>34</v>
      </c>
      <c r="C8" s="338"/>
      <c r="D8" s="339"/>
      <c r="E8" s="328"/>
      <c r="F8" s="329"/>
      <c r="G8" s="330"/>
      <c r="H8" s="231"/>
      <c r="I8" s="53"/>
    </row>
    <row r="9" spans="1:16" s="27" customFormat="1" hidden="1" x14ac:dyDescent="0.35">
      <c r="A9" s="51"/>
      <c r="B9" s="331" t="s">
        <v>35</v>
      </c>
      <c r="C9" s="332"/>
      <c r="D9" s="333"/>
      <c r="E9" s="325"/>
      <c r="F9" s="326"/>
      <c r="G9" s="327"/>
      <c r="H9" s="231"/>
      <c r="I9" s="54"/>
    </row>
    <row r="10" spans="1:16" s="27" customFormat="1" x14ac:dyDescent="0.35">
      <c r="A10" s="51"/>
      <c r="B10" s="334" t="s">
        <v>12</v>
      </c>
      <c r="C10" s="335"/>
      <c r="D10" s="336"/>
      <c r="E10" s="328"/>
      <c r="F10" s="329"/>
      <c r="G10" s="330"/>
      <c r="H10" s="231"/>
    </row>
    <row r="11" spans="1:16" s="27" customFormat="1" x14ac:dyDescent="0.35">
      <c r="A11" s="51"/>
      <c r="B11" s="334" t="s">
        <v>13</v>
      </c>
      <c r="C11" s="335"/>
      <c r="D11" s="336"/>
      <c r="E11" s="328"/>
      <c r="F11" s="329"/>
      <c r="G11" s="330"/>
      <c r="H11" s="231"/>
    </row>
    <row r="12" spans="1:16" s="27" customFormat="1" hidden="1" x14ac:dyDescent="0.35">
      <c r="A12" s="51"/>
      <c r="B12" s="331" t="s">
        <v>28</v>
      </c>
      <c r="C12" s="332"/>
      <c r="D12" s="333"/>
      <c r="E12" s="325"/>
      <c r="F12" s="326"/>
      <c r="G12" s="327"/>
      <c r="H12" s="231"/>
    </row>
    <row r="13" spans="1:16" s="27" customFormat="1" hidden="1" x14ac:dyDescent="0.35">
      <c r="A13" s="51"/>
      <c r="B13" s="331" t="s">
        <v>29</v>
      </c>
      <c r="C13" s="332"/>
      <c r="D13" s="333"/>
      <c r="E13" s="325"/>
      <c r="F13" s="326"/>
      <c r="G13" s="327"/>
      <c r="H13" s="231"/>
    </row>
    <row r="14" spans="1:16" s="27" customFormat="1" x14ac:dyDescent="0.35">
      <c r="A14" s="51"/>
      <c r="H14" s="231"/>
    </row>
    <row r="15" spans="1:16" s="27" customFormat="1" x14ac:dyDescent="0.35">
      <c r="A15" s="51"/>
      <c r="B15" s="52"/>
    </row>
    <row r="16" spans="1:16" s="27" customFormat="1" ht="15" thickBot="1" x14ac:dyDescent="0.4">
      <c r="A16" s="51"/>
      <c r="B16" s="55" t="s">
        <v>1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16" s="27" customFormat="1" ht="15" customHeight="1" x14ac:dyDescent="0.35">
      <c r="A17" s="51"/>
      <c r="B17" s="324" t="s">
        <v>43</v>
      </c>
      <c r="C17" s="324"/>
      <c r="D17" s="324"/>
      <c r="E17" s="324"/>
      <c r="F17" s="324"/>
      <c r="G17" s="324"/>
      <c r="H17" s="324"/>
      <c r="I17" s="324"/>
      <c r="J17" s="39"/>
      <c r="K17" s="39"/>
      <c r="L17" s="39"/>
      <c r="M17" s="39"/>
    </row>
    <row r="18" spans="1:116" s="27" customFormat="1" x14ac:dyDescent="0.35">
      <c r="A18" s="51"/>
      <c r="B18" s="324"/>
      <c r="C18" s="324"/>
      <c r="D18" s="324"/>
      <c r="E18" s="324"/>
      <c r="F18" s="324"/>
      <c r="G18" s="324"/>
      <c r="H18" s="324"/>
      <c r="I18" s="324"/>
      <c r="J18" s="39"/>
      <c r="K18" s="39"/>
      <c r="L18" s="39"/>
      <c r="M18" s="39"/>
    </row>
    <row r="19" spans="1:116" s="27" customFormat="1" x14ac:dyDescent="0.35">
      <c r="A19" s="51"/>
      <c r="B19" s="56"/>
      <c r="C19" s="56"/>
      <c r="D19" s="56"/>
      <c r="E19" s="56"/>
      <c r="F19" s="56"/>
      <c r="G19" s="56"/>
      <c r="H19" s="56"/>
      <c r="I19" s="56"/>
      <c r="J19" s="39"/>
      <c r="K19" s="39"/>
      <c r="L19" s="39"/>
      <c r="M19" s="39"/>
    </row>
    <row r="20" spans="1:116" s="27" customFormat="1" x14ac:dyDescent="0.35">
      <c r="A20" s="51"/>
      <c r="B20" s="250" t="s">
        <v>125</v>
      </c>
      <c r="C20" s="56"/>
      <c r="D20" s="56"/>
      <c r="E20" s="56"/>
      <c r="F20" s="56"/>
      <c r="G20" s="56"/>
      <c r="I20" s="57"/>
      <c r="J20" s="39"/>
      <c r="K20" s="39"/>
      <c r="L20" s="39"/>
      <c r="M20" s="39"/>
    </row>
    <row r="21" spans="1:116" s="27" customFormat="1" x14ac:dyDescent="0.35">
      <c r="A21" s="51"/>
      <c r="I21" s="58"/>
      <c r="J21" s="58"/>
      <c r="K21" s="58"/>
      <c r="L21" s="58"/>
      <c r="M21" s="39"/>
    </row>
    <row r="22" spans="1:116" s="64" customFormat="1" ht="38.25" customHeight="1" x14ac:dyDescent="0.35">
      <c r="A22" s="59"/>
      <c r="B22" s="60" t="s">
        <v>36</v>
      </c>
      <c r="C22" s="60" t="s">
        <v>0</v>
      </c>
      <c r="D22" s="61" t="s">
        <v>24</v>
      </c>
      <c r="E22" s="60" t="s">
        <v>9</v>
      </c>
      <c r="F22" s="60" t="s">
        <v>10</v>
      </c>
      <c r="G22" s="60" t="s">
        <v>8</v>
      </c>
      <c r="H22" s="61" t="s">
        <v>25</v>
      </c>
      <c r="I22" s="60" t="s">
        <v>26</v>
      </c>
      <c r="J22" s="61" t="s">
        <v>27</v>
      </c>
      <c r="K22" s="62" t="s">
        <v>20</v>
      </c>
      <c r="L22" s="62" t="s">
        <v>21</v>
      </c>
      <c r="M22" s="38"/>
      <c r="N22" s="63"/>
      <c r="O22" s="292" t="s">
        <v>110</v>
      </c>
      <c r="P22" s="29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</row>
    <row r="23" spans="1:116" x14ac:dyDescent="0.35">
      <c r="B23" s="4"/>
      <c r="C23" s="5"/>
      <c r="D23" s="65"/>
      <c r="E23" s="11"/>
      <c r="F23" s="6"/>
      <c r="G23" s="7"/>
      <c r="H23" s="66"/>
      <c r="I23" s="40">
        <f>+F23*G23</f>
        <v>0</v>
      </c>
      <c r="J23" s="67">
        <f>+H23*G23</f>
        <v>0</v>
      </c>
      <c r="K23" s="68">
        <f>IF(AND($E$9="Gran empresa",D23="Recerca"),Desplegables!$F$15,IF(AND($E$9="Gran empresa",D23="Desenvolupament"),Desplegables!$F$18,IF(AND($E$9="Mitjana empresa",D23="Recerca"),Desplegables!$F$14,IF(AND($E$9="Mitjana empresa",D23="Desenvolupament"),Desplegables!$F$17,IF(AND($E$9="Petita empresa",D23="Recerca"),Desplegables!$F$13,IF(AND($E$9="Petita empresa",D23="Desenvolupament"),Desplegables!$F$16,IF(AND($E$9="Acreditat TECNIO"),Desplegables!$F$19,)))))))</f>
        <v>0</v>
      </c>
      <c r="L23" s="69">
        <f>+K23*J23</f>
        <v>0</v>
      </c>
      <c r="M23" s="39"/>
      <c r="O23" s="294"/>
      <c r="P23" s="295"/>
    </row>
    <row r="24" spans="1:116" x14ac:dyDescent="0.35">
      <c r="B24" s="4"/>
      <c r="C24" s="5"/>
      <c r="D24" s="65"/>
      <c r="E24" s="11"/>
      <c r="F24" s="6"/>
      <c r="G24" s="7"/>
      <c r="H24" s="66"/>
      <c r="I24" s="40">
        <f>+F24*G24</f>
        <v>0</v>
      </c>
      <c r="J24" s="67">
        <f>+H24*G24</f>
        <v>0</v>
      </c>
      <c r="K24" s="68">
        <f>IF(AND($E$9="Gran empresa",D24="Recerca"),Desplegables!$F$15,IF(AND($E$9="Gran empresa",D24="Desenvolupament"),Desplegables!$F$18,IF(AND($E$9="Mitjana empresa",D24="Recerca"),Desplegables!$F$14,IF(AND($E$9="Mitjana empresa",D24="Desenvolupament"),Desplegables!$F$17,IF(AND($E$9="Petita empresa",D24="Recerca"),Desplegables!$F$13,IF(AND($E$9="Petita empresa",D24="Desenvolupament"),Desplegables!$F$16,IF(AND($E$9="Acreditat TECNIO"),Desplegables!$F$19,)))))))</f>
        <v>0</v>
      </c>
      <c r="L24" s="69">
        <f>+K24*J24</f>
        <v>0</v>
      </c>
      <c r="M24" s="39"/>
      <c r="N24" s="57"/>
      <c r="O24" s="294"/>
      <c r="P24" s="295"/>
    </row>
    <row r="25" spans="1:116" x14ac:dyDescent="0.35">
      <c r="B25" s="4"/>
      <c r="C25" s="5"/>
      <c r="D25" s="65"/>
      <c r="E25" s="11"/>
      <c r="F25" s="6"/>
      <c r="G25" s="7"/>
      <c r="H25" s="66"/>
      <c r="I25" s="40">
        <f>+F25*G25</f>
        <v>0</v>
      </c>
      <c r="J25" s="67">
        <f>+H25*G25</f>
        <v>0</v>
      </c>
      <c r="K25" s="68">
        <f>IF(AND($E$9="Gran empresa",D25="Recerca"),Desplegables!$F$15,IF(AND($E$9="Gran empresa",D25="Desenvolupament"),Desplegables!$F$18,IF(AND($E$9="Mitjana empresa",D25="Recerca"),Desplegables!$F$14,IF(AND($E$9="Mitjana empresa",D25="Desenvolupament"),Desplegables!$F$17,IF(AND($E$9="Petita empresa",D25="Recerca"),Desplegables!$F$13,IF(AND($E$9="Petita empresa",D25="Desenvolupament"),Desplegables!$F$16,IF(AND($E$9="Acreditat TECNIO"),Desplegables!$F$19,)))))))</f>
        <v>0</v>
      </c>
      <c r="L25" s="69">
        <f>+K25*J25</f>
        <v>0</v>
      </c>
      <c r="M25" s="39"/>
      <c r="N25" s="57"/>
      <c r="O25" s="71"/>
      <c r="P25" s="72"/>
    </row>
    <row r="26" spans="1:116" x14ac:dyDescent="0.35">
      <c r="B26" s="73"/>
      <c r="C26" s="74"/>
      <c r="D26" s="74"/>
      <c r="E26" s="74"/>
      <c r="F26" s="75"/>
      <c r="G26" s="76"/>
      <c r="H26" s="74"/>
      <c r="I26" s="76"/>
      <c r="J26" s="77"/>
      <c r="K26" s="178"/>
      <c r="L26" s="76"/>
      <c r="M26" s="39"/>
      <c r="O26" s="296"/>
      <c r="P26" s="297"/>
    </row>
    <row r="27" spans="1:116" x14ac:dyDescent="0.35">
      <c r="B27" s="79"/>
      <c r="C27" s="79"/>
      <c r="D27" s="79"/>
      <c r="E27" s="136" t="s">
        <v>4</v>
      </c>
      <c r="F27" s="81">
        <f>SUM(F23:F26)</f>
        <v>0</v>
      </c>
      <c r="G27" s="82"/>
      <c r="H27" s="83">
        <f>SUM(H23:H24)</f>
        <v>0</v>
      </c>
      <c r="I27" s="82">
        <f>SUM(I23:I26)</f>
        <v>0</v>
      </c>
      <c r="J27" s="84">
        <f>SUM(J23:J26)</f>
        <v>0</v>
      </c>
      <c r="K27" s="85">
        <f>IF(J27=0,0,L27/J27)</f>
        <v>0</v>
      </c>
      <c r="L27" s="82">
        <f>+SUM(L23:L26)</f>
        <v>0</v>
      </c>
      <c r="M27" s="39"/>
      <c r="N27" s="70"/>
    </row>
    <row r="28" spans="1:116" x14ac:dyDescent="0.35">
      <c r="B28" s="86"/>
      <c r="C28" s="86"/>
      <c r="D28" s="86"/>
      <c r="E28" s="27"/>
      <c r="F28" s="27"/>
      <c r="G28" s="27"/>
      <c r="H28" s="27"/>
      <c r="I28" s="27"/>
      <c r="J28" s="27"/>
      <c r="K28" s="27"/>
      <c r="L28" s="27"/>
      <c r="M28" s="39"/>
    </row>
    <row r="29" spans="1:116" x14ac:dyDescent="0.35">
      <c r="B29" s="87"/>
      <c r="C29" s="56"/>
      <c r="D29" s="56"/>
      <c r="E29" s="56"/>
      <c r="F29" s="88"/>
      <c r="G29" s="88"/>
      <c r="I29" s="89"/>
      <c r="J29" s="90"/>
      <c r="K29" s="90"/>
      <c r="L29" s="91"/>
      <c r="M29" s="89"/>
    </row>
    <row r="30" spans="1:116" s="27" customFormat="1" ht="15" thickBot="1" x14ac:dyDescent="0.4">
      <c r="A30" s="51"/>
      <c r="B30" s="92" t="s">
        <v>126</v>
      </c>
      <c r="C30" s="9"/>
      <c r="E30" s="93" t="s">
        <v>127</v>
      </c>
      <c r="F30" s="39"/>
      <c r="G30" s="39"/>
      <c r="I30" s="39"/>
      <c r="L30" s="39"/>
      <c r="M30" s="39"/>
      <c r="O30" s="94" t="s">
        <v>44</v>
      </c>
      <c r="P30" s="95"/>
    </row>
    <row r="31" spans="1:116" s="27" customFormat="1" x14ac:dyDescent="0.35">
      <c r="A31" s="51"/>
      <c r="B31" s="96"/>
      <c r="C31" s="97"/>
      <c r="D31" s="97"/>
      <c r="F31" s="98"/>
      <c r="G31" s="39"/>
      <c r="O31" s="99" t="s">
        <v>33</v>
      </c>
      <c r="P31" s="99"/>
    </row>
    <row r="32" spans="1:116" s="27" customFormat="1" x14ac:dyDescent="0.35">
      <c r="A32" s="51"/>
      <c r="B32" s="100" t="s">
        <v>124</v>
      </c>
      <c r="C32" s="97"/>
      <c r="D32" s="97"/>
      <c r="F32" s="98"/>
      <c r="G32" s="39"/>
    </row>
    <row r="33" spans="1:116" s="27" customFormat="1" x14ac:dyDescent="0.35">
      <c r="A33" s="51"/>
      <c r="B33" s="96"/>
      <c r="C33" s="97"/>
      <c r="D33" s="97"/>
      <c r="F33" s="98"/>
      <c r="G33" s="39"/>
      <c r="O33" s="101"/>
      <c r="P33" s="101"/>
    </row>
    <row r="34" spans="1:116" s="63" customFormat="1" ht="29" x14ac:dyDescent="0.35">
      <c r="A34" s="59"/>
      <c r="B34" s="60" t="s">
        <v>9</v>
      </c>
      <c r="C34" s="60" t="s">
        <v>81</v>
      </c>
      <c r="D34" s="102" t="s">
        <v>37</v>
      </c>
      <c r="E34" s="60" t="s">
        <v>61</v>
      </c>
      <c r="F34" s="103" t="s">
        <v>38</v>
      </c>
      <c r="H34" s="104" t="s">
        <v>115</v>
      </c>
      <c r="O34" s="104" t="s">
        <v>40</v>
      </c>
      <c r="P34" s="104" t="s">
        <v>39</v>
      </c>
    </row>
    <row r="35" spans="1:116" s="27" customFormat="1" x14ac:dyDescent="0.35">
      <c r="A35" s="51"/>
      <c r="B35" s="25"/>
      <c r="C35" s="25"/>
      <c r="D35" s="42"/>
      <c r="E35" s="26"/>
      <c r="F35" s="177" t="e">
        <f>C35/(E35*$C$30)</f>
        <v>#DIV/0!</v>
      </c>
      <c r="H35" s="177" t="e">
        <f>D35/(E35*$C$30)</f>
        <v>#DIV/0!</v>
      </c>
      <c r="O35" s="105" t="str">
        <f>IF($E$9&lt;&gt;"Acreditat TECNIO","80%","100%")</f>
        <v>80%</v>
      </c>
      <c r="P35" s="106">
        <f>+O35*E35*$C$30</f>
        <v>0</v>
      </c>
    </row>
    <row r="36" spans="1:116" s="27" customFormat="1" x14ac:dyDescent="0.35">
      <c r="A36" s="51"/>
      <c r="B36" s="25"/>
      <c r="C36" s="25"/>
      <c r="D36" s="42"/>
      <c r="E36" s="26"/>
      <c r="F36" s="177" t="e">
        <f t="shared" ref="F36:F37" si="0">C36/(E36*$C$30)</f>
        <v>#DIV/0!</v>
      </c>
      <c r="H36" s="177" t="e">
        <f>D36/(E36*$C$30)</f>
        <v>#DIV/0!</v>
      </c>
      <c r="O36" s="105" t="str">
        <f t="shared" ref="O36:O37" si="1">IF($E$9&lt;&gt;"Acreditat TECNIO","80%","100%")</f>
        <v>80%</v>
      </c>
      <c r="P36" s="106">
        <f>O36*E36*$C$30</f>
        <v>0</v>
      </c>
    </row>
    <row r="37" spans="1:116" s="27" customFormat="1" x14ac:dyDescent="0.35">
      <c r="A37" s="51"/>
      <c r="B37" s="25"/>
      <c r="C37" s="25"/>
      <c r="D37" s="42"/>
      <c r="E37" s="26"/>
      <c r="F37" s="177" t="e">
        <f t="shared" si="0"/>
        <v>#DIV/0!</v>
      </c>
      <c r="H37" s="177" t="e">
        <f>D37/(E37*$C$30)</f>
        <v>#DIV/0!</v>
      </c>
      <c r="O37" s="105" t="str">
        <f t="shared" si="1"/>
        <v>80%</v>
      </c>
      <c r="P37" s="106">
        <f>O37*E37*$C$30</f>
        <v>0</v>
      </c>
    </row>
    <row r="38" spans="1:116" s="27" customFormat="1" x14ac:dyDescent="0.35">
      <c r="A38" s="51"/>
      <c r="B38" s="107"/>
      <c r="C38" s="107"/>
      <c r="D38" s="43"/>
      <c r="E38" s="108"/>
      <c r="F38" s="44"/>
      <c r="H38" s="44"/>
      <c r="O38" s="109"/>
      <c r="P38" s="110"/>
    </row>
    <row r="39" spans="1:116" s="27" customFormat="1" x14ac:dyDescent="0.35">
      <c r="A39" s="51"/>
      <c r="B39" s="111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</row>
    <row r="40" spans="1:116" s="27" customFormat="1" x14ac:dyDescent="0.35">
      <c r="A40" s="51"/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</row>
    <row r="41" spans="1:116" s="27" customFormat="1" ht="15" thickBot="1" x14ac:dyDescent="0.4">
      <c r="A41" s="51"/>
      <c r="B41" s="55" t="s">
        <v>3</v>
      </c>
      <c r="C41" s="113"/>
      <c r="D41" s="113"/>
      <c r="E41" s="114"/>
      <c r="F41" s="115"/>
      <c r="G41" s="115"/>
      <c r="H41" s="116"/>
      <c r="I41" s="30"/>
      <c r="J41" s="30"/>
      <c r="K41" s="30"/>
      <c r="L41" s="30"/>
      <c r="M41" s="30"/>
      <c r="N41" s="30"/>
      <c r="O41" s="30"/>
      <c r="P41" s="30"/>
    </row>
    <row r="42" spans="1:116" s="27" customFormat="1" x14ac:dyDescent="0.35">
      <c r="A42" s="51"/>
      <c r="B42" s="117" t="s">
        <v>42</v>
      </c>
      <c r="C42" s="86"/>
      <c r="D42" s="86"/>
      <c r="E42" s="118"/>
      <c r="F42" s="119"/>
      <c r="G42" s="119"/>
      <c r="H42" s="120"/>
      <c r="I42" s="39"/>
      <c r="J42" s="39"/>
      <c r="K42" s="39"/>
      <c r="L42" s="39"/>
      <c r="M42" s="39"/>
    </row>
    <row r="43" spans="1:116" s="27" customFormat="1" x14ac:dyDescent="0.35">
      <c r="A43" s="51"/>
      <c r="B43" s="117"/>
      <c r="C43" s="86"/>
      <c r="D43" s="86"/>
      <c r="E43" s="118"/>
      <c r="F43" s="119"/>
      <c r="G43" s="119"/>
      <c r="H43" s="120"/>
      <c r="I43" s="39"/>
      <c r="J43" s="39"/>
      <c r="K43" s="39"/>
      <c r="L43" s="39"/>
      <c r="M43" s="39"/>
    </row>
    <row r="44" spans="1:116" s="64" customFormat="1" ht="30.75" customHeight="1" x14ac:dyDescent="0.35">
      <c r="A44" s="59"/>
      <c r="B44" s="60" t="s">
        <v>36</v>
      </c>
      <c r="C44" s="60" t="s">
        <v>0</v>
      </c>
      <c r="D44" s="61" t="s">
        <v>24</v>
      </c>
      <c r="E44" s="321" t="s">
        <v>18</v>
      </c>
      <c r="F44" s="322"/>
      <c r="G44" s="323"/>
      <c r="H44" s="61" t="s">
        <v>69</v>
      </c>
      <c r="I44" s="60" t="s">
        <v>26</v>
      </c>
      <c r="J44" s="61" t="s">
        <v>27</v>
      </c>
      <c r="K44" s="62" t="s">
        <v>20</v>
      </c>
      <c r="L44" s="62" t="s">
        <v>21</v>
      </c>
      <c r="M44" s="38"/>
      <c r="N44" s="63"/>
      <c r="O44" s="292" t="s">
        <v>110</v>
      </c>
      <c r="P44" s="29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</row>
    <row r="45" spans="1:116" x14ac:dyDescent="0.35">
      <c r="B45" s="4"/>
      <c r="C45" s="5"/>
      <c r="D45" s="65"/>
      <c r="E45" s="41"/>
      <c r="F45" s="246"/>
      <c r="G45" s="247"/>
      <c r="H45" s="121"/>
      <c r="I45" s="40"/>
      <c r="J45" s="67"/>
      <c r="K45" s="68">
        <f>IF(AND($E$9="Gran empresa",D45="Recerca"),Desplegables!$F$15,IF(AND($E$9="Gran empresa",D45="Desenvolupament"),Desplegables!$F$18,IF(AND($E$9="Mitjana empresa",D45="Recerca"),Desplegables!$F$14,IF(AND($E$9="Mitjana empresa",D45="Desenvolupament"),Desplegables!$F$17,IF(AND($E$9="Petita empresa",D45="Recerca"),Desplegables!$F$13,IF(AND($E$9="Petita empresa",D45="Desenvolupament"),Desplegables!$F$16,IF($E$9="Acreditat TECNIO",0,)))))))</f>
        <v>0</v>
      </c>
      <c r="L45" s="69">
        <f>+K45*J45</f>
        <v>0</v>
      </c>
      <c r="M45" s="39"/>
      <c r="O45" s="294"/>
      <c r="P45" s="295"/>
    </row>
    <row r="46" spans="1:116" x14ac:dyDescent="0.35">
      <c r="B46" s="4"/>
      <c r="C46" s="5"/>
      <c r="D46" s="65"/>
      <c r="E46" s="41"/>
      <c r="F46" s="246"/>
      <c r="G46" s="247"/>
      <c r="H46" s="122"/>
      <c r="I46" s="40"/>
      <c r="J46" s="67"/>
      <c r="K46" s="68">
        <f>IF(AND($E$9="Gran empresa",D46="Recerca"),Desplegables!$F$15,IF(AND($E$9="Gran empresa",D46="Desenvolupament"),Desplegables!$F$18,IF(AND($E$9="Mitjana empresa",D46="Recerca"),Desplegables!$F$14,IF(AND($E$9="Mitjana empresa",D46="Desenvolupament"),Desplegables!$F$17,IF(AND($E$9="Petita empresa",D46="Recerca"),Desplegables!$F$13,IF(AND($E$9="Petita empresa",D46="Desenvolupament"),Desplegables!$F$16,IF($E$9="Acreditat TECNIO",0,)))))))</f>
        <v>0</v>
      </c>
      <c r="L46" s="69">
        <f>+K46*J46</f>
        <v>0</v>
      </c>
      <c r="M46" s="39"/>
      <c r="O46" s="294"/>
      <c r="P46" s="295"/>
    </row>
    <row r="47" spans="1:116" s="27" customFormat="1" x14ac:dyDescent="0.35">
      <c r="A47" s="51"/>
      <c r="B47" s="4"/>
      <c r="C47" s="5"/>
      <c r="D47" s="65"/>
      <c r="E47" s="41"/>
      <c r="F47" s="246"/>
      <c r="G47" s="247"/>
      <c r="H47" s="122"/>
      <c r="I47" s="40"/>
      <c r="J47" s="67"/>
      <c r="K47" s="68">
        <f>IF(AND($E$9="Gran empresa",D47="Recerca"),Desplegables!$F$15,IF(AND($E$9="Gran empresa",D47="Desenvolupament"),Desplegables!$F$18,IF(AND($E$9="Mitjana empresa",D47="Recerca"),Desplegables!$F$14,IF(AND($E$9="Mitjana empresa",D47="Desenvolupament"),Desplegables!$F$17,IF(AND($E$9="Petita empresa",D47="Recerca"),Desplegables!$F$13,IF(AND($E$9="Petita empresa",D47="Desenvolupament"),Desplegables!$F$16,IF($E$9="Acreditat TECNIO",0,)))))))</f>
        <v>0</v>
      </c>
      <c r="L47" s="69">
        <f>+K47*J47</f>
        <v>0</v>
      </c>
      <c r="M47" s="39"/>
      <c r="O47" s="71"/>
      <c r="P47" s="72"/>
    </row>
    <row r="48" spans="1:116" s="27" customFormat="1" x14ac:dyDescent="0.35">
      <c r="A48" s="51"/>
      <c r="B48" s="73"/>
      <c r="C48" s="74"/>
      <c r="D48" s="74"/>
      <c r="E48" s="43"/>
      <c r="F48" s="123"/>
      <c r="G48" s="124"/>
      <c r="H48" s="74"/>
      <c r="I48" s="76"/>
      <c r="J48" s="77"/>
      <c r="K48" s="178"/>
      <c r="L48" s="76"/>
      <c r="M48" s="39"/>
      <c r="O48" s="296"/>
      <c r="P48" s="297"/>
    </row>
    <row r="49" spans="1:116" x14ac:dyDescent="0.35">
      <c r="A49" s="70"/>
      <c r="B49" s="79"/>
      <c r="C49" s="79"/>
      <c r="D49" s="79"/>
      <c r="E49" s="306" t="s">
        <v>4</v>
      </c>
      <c r="F49" s="306"/>
      <c r="G49" s="306"/>
      <c r="H49" s="307"/>
      <c r="I49" s="125">
        <f>SUM(I45:I48)</f>
        <v>0</v>
      </c>
      <c r="J49" s="125">
        <f>SUM(J45:J48)</f>
        <v>0</v>
      </c>
      <c r="K49" s="85">
        <f>IF(J49=0,0,L49/J49)</f>
        <v>0</v>
      </c>
      <c r="L49" s="82">
        <f>SUM(L45:L48)</f>
        <v>0</v>
      </c>
      <c r="M49" s="39"/>
    </row>
    <row r="50" spans="1:116" s="27" customFormat="1" x14ac:dyDescent="0.35">
      <c r="A50" s="51"/>
      <c r="B50" s="126"/>
      <c r="C50" s="86"/>
      <c r="D50" s="86"/>
      <c r="E50" s="127"/>
      <c r="F50" s="127"/>
      <c r="G50" s="127"/>
      <c r="H50" s="127"/>
      <c r="I50" s="89" t="str">
        <f>IF(SUM($I$45:$I$48)&gt;$F$83/2,"NOTA: El conjunt  de les despeses de la partida de col·laboracions externes no podrà superar el 50% del total de la despesa ","")</f>
        <v/>
      </c>
      <c r="J50" s="90" t="str">
        <f>IF(SUM($J$45:$J$48)&gt;$F$83/2,"REVISIÓ límit 50% del pressupost en Col·laboracions Externes","")</f>
        <v/>
      </c>
      <c r="K50" s="90"/>
      <c r="L50" s="91"/>
      <c r="M50" s="70"/>
    </row>
    <row r="51" spans="1:116" s="27" customFormat="1" x14ac:dyDescent="0.35">
      <c r="A51" s="51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</row>
    <row r="52" spans="1:116" s="27" customFormat="1" ht="15" thickBot="1" x14ac:dyDescent="0.4">
      <c r="A52" s="51"/>
      <c r="B52" s="55" t="s">
        <v>2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</row>
    <row r="53" spans="1:116" s="27" customFormat="1" x14ac:dyDescent="0.35">
      <c r="A53" s="51"/>
      <c r="B53" s="117" t="s">
        <v>114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</row>
    <row r="54" spans="1:116" s="27" customFormat="1" x14ac:dyDescent="0.35">
      <c r="A54" s="51"/>
      <c r="B54" s="117"/>
      <c r="C54" s="86"/>
      <c r="D54" s="86"/>
      <c r="E54" s="118"/>
      <c r="F54" s="119"/>
      <c r="G54" s="119"/>
      <c r="H54" s="120"/>
      <c r="I54" s="39"/>
      <c r="J54" s="39"/>
      <c r="K54" s="39"/>
      <c r="L54" s="39"/>
      <c r="M54" s="39"/>
    </row>
    <row r="55" spans="1:116" s="64" customFormat="1" ht="30.75" customHeight="1" x14ac:dyDescent="0.35">
      <c r="A55" s="59"/>
      <c r="B55" s="60" t="s">
        <v>36</v>
      </c>
      <c r="C55" s="60" t="s">
        <v>0</v>
      </c>
      <c r="D55" s="61" t="s">
        <v>24</v>
      </c>
      <c r="E55" s="321" t="s">
        <v>18</v>
      </c>
      <c r="F55" s="322"/>
      <c r="G55" s="322"/>
      <c r="H55" s="323"/>
      <c r="I55" s="60" t="s">
        <v>26</v>
      </c>
      <c r="J55" s="61" t="s">
        <v>27</v>
      </c>
      <c r="K55" s="131" t="s">
        <v>20</v>
      </c>
      <c r="L55" s="131" t="s">
        <v>21</v>
      </c>
      <c r="M55" s="38"/>
      <c r="N55" s="63"/>
      <c r="O55" s="292" t="s">
        <v>110</v>
      </c>
      <c r="P55" s="29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</row>
    <row r="56" spans="1:116" x14ac:dyDescent="0.35">
      <c r="B56" s="4"/>
      <c r="C56" s="5"/>
      <c r="D56" s="132"/>
      <c r="E56" s="41"/>
      <c r="F56" s="246"/>
      <c r="G56" s="246"/>
      <c r="H56" s="248"/>
      <c r="I56" s="40"/>
      <c r="J56" s="67"/>
      <c r="K56" s="68">
        <f>IF(AND($E$9="Gran empresa",D56="Recerca"),Desplegables!$F$15,IF(AND($E$9="Gran empresa",D56="Desenvolupament"),Desplegables!$F$18,IF(AND($E$9="Mitjana empresa",D56="Recerca"),Desplegables!$F$14,IF(AND($E$9="Mitjana empresa",D56="Desenvolupament"),Desplegables!$F$17,IF(AND($E$9="Petita empresa",D56="Recerca"),Desplegables!$F$13,IF(AND($E$9="Petita empresa",D56="Desenvolupament"),Desplegables!$F$16,IF(AND($E$9="Acreditat TECNIO"),Desplegables!$F$19,)))))))</f>
        <v>0</v>
      </c>
      <c r="L56" s="69">
        <f>+K56*J56</f>
        <v>0</v>
      </c>
      <c r="M56" s="39"/>
      <c r="O56" s="294"/>
      <c r="P56" s="295"/>
    </row>
    <row r="57" spans="1:116" x14ac:dyDescent="0.35">
      <c r="B57" s="4"/>
      <c r="C57" s="5"/>
      <c r="D57" s="132"/>
      <c r="E57" s="41"/>
      <c r="F57" s="246"/>
      <c r="G57" s="246"/>
      <c r="H57" s="248"/>
      <c r="I57" s="40"/>
      <c r="J57" s="67"/>
      <c r="K57" s="68">
        <f>IF(AND($E$9="Gran empresa",D57="Recerca"),Desplegables!$F$15,IF(AND($E$9="Gran empresa",D57="Desenvolupament"),Desplegables!$F$18,IF(AND($E$9="Mitjana empresa",D57="Recerca"),Desplegables!$F$14,IF(AND($E$9="Mitjana empresa",D57="Desenvolupament"),Desplegables!$F$17,IF(AND($E$9="Petita empresa",D57="Recerca"),Desplegables!$F$13,IF(AND($E$9="Petita empresa",D57="Desenvolupament"),Desplegables!$F$16,IF(AND($E$9="Acreditat TECNIO"),Desplegables!$F$19,)))))))</f>
        <v>0</v>
      </c>
      <c r="L57" s="69">
        <f>+K57*J57</f>
        <v>0</v>
      </c>
      <c r="M57" s="39"/>
      <c r="O57" s="294"/>
      <c r="P57" s="295"/>
    </row>
    <row r="58" spans="1:116" x14ac:dyDescent="0.35">
      <c r="B58" s="4"/>
      <c r="C58" s="5"/>
      <c r="D58" s="132"/>
      <c r="E58" s="41"/>
      <c r="F58" s="246"/>
      <c r="G58" s="246"/>
      <c r="H58" s="248"/>
      <c r="I58" s="40"/>
      <c r="J58" s="67"/>
      <c r="K58" s="68">
        <f>IF(AND($E$9="Gran empresa",D58="Recerca"),Desplegables!$F$15,IF(AND($E$9="Gran empresa",D58="Desenvolupament"),Desplegables!$F$18,IF(AND($E$9="Mitjana empresa",D58="Recerca"),Desplegables!$F$14,IF(AND($E$9="Mitjana empresa",D58="Desenvolupament"),Desplegables!$F$17,IF(AND($E$9="Petita empresa",D58="Recerca"),Desplegables!$F$13,IF(AND($E$9="Petita empresa",D58="Desenvolupament"),Desplegables!$F$16,IF(AND($E$9="Acreditat TECNIO"),Desplegables!$F$19,)))))))</f>
        <v>0</v>
      </c>
      <c r="L58" s="69">
        <f>+K58*J58</f>
        <v>0</v>
      </c>
      <c r="M58" s="39"/>
      <c r="O58" s="71"/>
      <c r="P58" s="72"/>
    </row>
    <row r="59" spans="1:116" x14ac:dyDescent="0.35">
      <c r="B59" s="73"/>
      <c r="C59" s="74"/>
      <c r="D59" s="133"/>
      <c r="E59" s="43"/>
      <c r="F59" s="123"/>
      <c r="G59" s="123"/>
      <c r="H59" s="134"/>
      <c r="I59" s="76"/>
      <c r="J59" s="77"/>
      <c r="K59" s="178"/>
      <c r="L59" s="76"/>
      <c r="M59" s="39"/>
      <c r="O59" s="296"/>
      <c r="P59" s="297"/>
    </row>
    <row r="60" spans="1:116" x14ac:dyDescent="0.35">
      <c r="B60" s="135"/>
      <c r="C60" s="135"/>
      <c r="D60" s="79"/>
      <c r="E60" s="320" t="s">
        <v>4</v>
      </c>
      <c r="F60" s="320"/>
      <c r="G60" s="320"/>
      <c r="H60" s="320"/>
      <c r="I60" s="137">
        <f>SUM(I56:I59)</f>
        <v>0</v>
      </c>
      <c r="J60" s="138">
        <f>SUM(J56:J59)</f>
        <v>0</v>
      </c>
      <c r="K60" s="85">
        <f>IF(J60=0,0,L60/J60)</f>
        <v>0</v>
      </c>
      <c r="L60" s="82">
        <f>SUM(L56:L59)</f>
        <v>0</v>
      </c>
      <c r="M60" s="39"/>
    </row>
    <row r="61" spans="1:116" s="27" customFormat="1" x14ac:dyDescent="0.35">
      <c r="A61" s="51"/>
      <c r="B61" s="126"/>
      <c r="C61" s="86"/>
      <c r="D61" s="86"/>
      <c r="E61" s="127"/>
      <c r="F61" s="127"/>
      <c r="G61" s="127"/>
      <c r="H61" s="127"/>
      <c r="I61" s="89"/>
      <c r="J61" s="90"/>
      <c r="K61" s="90"/>
      <c r="L61" s="91"/>
      <c r="M61" s="39"/>
    </row>
    <row r="62" spans="1:116" s="27" customFormat="1" x14ac:dyDescent="0.35">
      <c r="A62" s="51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39"/>
    </row>
    <row r="63" spans="1:116" s="27" customFormat="1" ht="15" thickBot="1" x14ac:dyDescent="0.4">
      <c r="A63" s="51"/>
      <c r="B63" s="55" t="s">
        <v>19</v>
      </c>
      <c r="C63" s="30"/>
      <c r="D63" s="30"/>
      <c r="E63" s="30"/>
      <c r="F63" s="30"/>
      <c r="G63" s="30"/>
      <c r="H63" s="139"/>
      <c r="I63" s="30"/>
      <c r="J63" s="30"/>
      <c r="K63" s="30"/>
      <c r="L63" s="30"/>
      <c r="M63" s="30"/>
      <c r="N63" s="30"/>
      <c r="O63" s="30"/>
      <c r="P63" s="30"/>
    </row>
    <row r="64" spans="1:116" s="27" customFormat="1" x14ac:dyDescent="0.35">
      <c r="A64" s="51"/>
      <c r="B64" s="140" t="s">
        <v>184</v>
      </c>
      <c r="C64" s="39"/>
      <c r="D64" s="39"/>
      <c r="E64" s="39"/>
      <c r="F64" s="39"/>
      <c r="G64" s="39"/>
      <c r="H64" s="141"/>
      <c r="I64" s="39"/>
      <c r="J64" s="39"/>
      <c r="K64" s="39"/>
      <c r="L64" s="39"/>
      <c r="M64" s="39"/>
    </row>
    <row r="65" spans="1:116" s="27" customFormat="1" x14ac:dyDescent="0.35">
      <c r="A65" s="51"/>
      <c r="B65" s="52"/>
      <c r="H65" s="142"/>
      <c r="M65" s="39"/>
    </row>
    <row r="66" spans="1:116" s="64" customFormat="1" ht="30.75" customHeight="1" x14ac:dyDescent="0.35">
      <c r="A66" s="59"/>
      <c r="B66" s="63"/>
      <c r="C66" s="60" t="s">
        <v>0</v>
      </c>
      <c r="D66" s="61" t="s">
        <v>24</v>
      </c>
      <c r="E66" s="321" t="s">
        <v>18</v>
      </c>
      <c r="F66" s="322"/>
      <c r="G66" s="322"/>
      <c r="H66" s="323"/>
      <c r="I66" s="60" t="s">
        <v>26</v>
      </c>
      <c r="J66" s="61" t="s">
        <v>27</v>
      </c>
      <c r="K66" s="131" t="s">
        <v>20</v>
      </c>
      <c r="L66" s="131" t="s">
        <v>21</v>
      </c>
      <c r="M66" s="38"/>
      <c r="N66" s="63"/>
      <c r="O66" s="292" t="s">
        <v>110</v>
      </c>
      <c r="P66" s="29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</row>
    <row r="67" spans="1:116" x14ac:dyDescent="0.35">
      <c r="B67" s="39"/>
      <c r="C67" s="5"/>
      <c r="D67" s="143"/>
      <c r="E67" s="41"/>
      <c r="F67" s="246"/>
      <c r="G67" s="246"/>
      <c r="H67" s="248"/>
      <c r="I67" s="40"/>
      <c r="J67" s="67"/>
      <c r="K67" s="144">
        <f>IF(AND($E$9="Gran empresa",D67="Genèric"),Desplegables!$F$22,IF(AND($E$9="Mitjana empresa",D67="Genèric"),Desplegables!$F$22,IF(AND($E$9="Petita empresa",D67="Genèric"),Desplegables!$F$22,IF(AND($E$9="Acreditat TECNIO",D67="Genèric"),Desplegables!$F$22,))))</f>
        <v>0</v>
      </c>
      <c r="L67" s="145">
        <f>+J67*K67</f>
        <v>0</v>
      </c>
      <c r="M67" s="39"/>
      <c r="O67" s="294"/>
      <c r="P67" s="295"/>
    </row>
    <row r="68" spans="1:116" x14ac:dyDescent="0.35">
      <c r="B68" s="39"/>
      <c r="C68" s="73"/>
      <c r="D68" s="133"/>
      <c r="E68" s="43"/>
      <c r="F68" s="123"/>
      <c r="G68" s="123"/>
      <c r="H68" s="134"/>
      <c r="I68" s="76"/>
      <c r="J68" s="146"/>
      <c r="K68" s="147"/>
      <c r="L68" s="148"/>
      <c r="M68" s="39"/>
      <c r="O68" s="296"/>
      <c r="P68" s="297"/>
    </row>
    <row r="69" spans="1:116" x14ac:dyDescent="0.35">
      <c r="B69" s="126"/>
      <c r="C69" s="135"/>
      <c r="D69" s="135"/>
      <c r="E69" s="306" t="s">
        <v>4</v>
      </c>
      <c r="F69" s="306"/>
      <c r="G69" s="306"/>
      <c r="H69" s="307"/>
      <c r="I69" s="125">
        <f>SUM(I67:I68)</f>
        <v>0</v>
      </c>
      <c r="J69" s="149">
        <f>SUM(J67:J68)</f>
        <v>0</v>
      </c>
      <c r="K69" s="150">
        <f>IF(J69=0,0,L69/J69)</f>
        <v>0</v>
      </c>
      <c r="L69" s="151">
        <f>SUM(L67:L68)</f>
        <v>0</v>
      </c>
      <c r="M69" s="39"/>
    </row>
    <row r="70" spans="1:116" s="27" customFormat="1" x14ac:dyDescent="0.35">
      <c r="A70" s="51"/>
      <c r="B70" s="39"/>
      <c r="I70" s="27" t="str">
        <f>IF(SUM(I67:I68)&gt;3000,"NOTA: Es permet un import màxim de 1.500 euros","")</f>
        <v/>
      </c>
      <c r="J70" s="27" t="str">
        <f>IF(SUM(J67:J68)&gt;3000,"NOTA: Es permet un import màxim de 1.500 euros","")</f>
        <v/>
      </c>
      <c r="L70" s="152"/>
      <c r="M70" s="39"/>
    </row>
    <row r="71" spans="1:116" x14ac:dyDescent="0.35">
      <c r="B71" s="39"/>
      <c r="C71" s="27"/>
      <c r="D71" s="27"/>
      <c r="E71" s="27"/>
      <c r="F71" s="27"/>
      <c r="G71" s="27"/>
      <c r="H71" s="142"/>
      <c r="I71" s="27"/>
      <c r="J71" s="27"/>
      <c r="K71" s="27"/>
      <c r="L71" s="152"/>
      <c r="M71" s="39"/>
    </row>
    <row r="72" spans="1:116" ht="15" thickBot="1" x14ac:dyDescent="0.4">
      <c r="B72" s="153"/>
      <c r="C72" s="154" t="s">
        <v>5</v>
      </c>
      <c r="D72" s="154"/>
      <c r="E72" s="155"/>
      <c r="F72" s="156"/>
      <c r="G72" s="156"/>
      <c r="H72" s="155"/>
      <c r="I72" s="30"/>
      <c r="J72" s="30"/>
      <c r="K72" s="30"/>
      <c r="L72" s="157"/>
      <c r="M72" s="30"/>
      <c r="N72" s="30"/>
    </row>
    <row r="73" spans="1:116" s="64" customFormat="1" ht="30.75" customHeight="1" thickBot="1" x14ac:dyDescent="0.4">
      <c r="A73" s="59"/>
      <c r="B73" s="63"/>
      <c r="C73" s="63"/>
      <c r="D73" s="63"/>
      <c r="E73" s="63"/>
      <c r="F73" s="308" t="s">
        <v>26</v>
      </c>
      <c r="G73" s="309"/>
      <c r="H73" s="309"/>
      <c r="I73" s="310"/>
      <c r="J73" s="299" t="s">
        <v>27</v>
      </c>
      <c r="K73" s="299"/>
      <c r="L73" s="299"/>
      <c r="M73" s="158" t="s">
        <v>20</v>
      </c>
      <c r="N73" s="158" t="s">
        <v>21</v>
      </c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</row>
    <row r="74" spans="1:116" x14ac:dyDescent="0.35">
      <c r="B74" s="27"/>
      <c r="C74" s="311" t="s">
        <v>7</v>
      </c>
      <c r="D74" s="312"/>
      <c r="E74" s="159" t="s">
        <v>1</v>
      </c>
      <c r="F74" s="317">
        <f>+SUMIFS($I$23:$I$26,$C$23:$C$26,$C$74)</f>
        <v>0</v>
      </c>
      <c r="G74" s="317"/>
      <c r="H74" s="317"/>
      <c r="I74" s="318">
        <f>+SUM($F$74:$F$77)</f>
        <v>0</v>
      </c>
      <c r="J74" s="160">
        <f>+SUMIFS($J$23:$J$26,$D$23:$D$26,$C$74)</f>
        <v>0</v>
      </c>
      <c r="K74" s="300">
        <f>+SUM($J$74:$J$77)</f>
        <v>0</v>
      </c>
      <c r="L74" s="300"/>
      <c r="M74" s="161">
        <f>IF(AND($E$9="Gran empresa",$C$74="Recerca"),Desplegables!$F$15,IF(AND($E$9="Gran empresa",$C$74="Desenvolupament"),Desplegables!$F$18,IF(AND($E$9="Mitjana empresa",$C$74="Recerca"),Desplegables!$F$14,IF(AND($E$9="Mitjana empresa",$C$74="Desenvolupament"),Desplegables!$F$17,IF(AND($E$9="Petita empresa",$C$74="Recerca"),Desplegables!$F$13,IF(AND($E$9="Petita empresa",$C$74="Desenvolupament"),Desplegables!$F$16,IF($E$9="Agent TECNIO",1,)))))))</f>
        <v>0</v>
      </c>
      <c r="N74" s="162">
        <f>+SUMIFS(L23:L26,D23:D26,C74)</f>
        <v>0</v>
      </c>
    </row>
    <row r="75" spans="1:116" x14ac:dyDescent="0.35">
      <c r="B75" s="27"/>
      <c r="C75" s="313"/>
      <c r="D75" s="314"/>
      <c r="E75" s="159" t="s">
        <v>3</v>
      </c>
      <c r="F75" s="317">
        <f>+SUMIFS($I$45:$I$48,$C$45:$C$48,$C$74)</f>
        <v>0</v>
      </c>
      <c r="G75" s="317"/>
      <c r="H75" s="317"/>
      <c r="I75" s="319"/>
      <c r="J75" s="163">
        <f>+SUMIFS($J$45:$J$48,$D$45:$D$48,$C$74)</f>
        <v>0</v>
      </c>
      <c r="K75" s="301"/>
      <c r="L75" s="301"/>
      <c r="M75" s="164">
        <f>IF(AND($E$9="Gran empresa",$C$74="Recerca"),Desplegables!$F$15,IF(AND($E$9="Gran empresa",$C$74="Desenvolupament"),Desplegables!$F$18,IF(AND($E$9="Mitjana empresa",$C$74="Recerca"),Desplegables!$F$14,IF(AND($E$9="Mitjana empresa",$C$74="Desenvolupament"),Desplegables!$F$17,IF(AND($E$9="Petita empresa",$C$74="Recerca"),Desplegables!$F$13,IF(AND($E$9="Petita empresa",$C$74="Desenvolupament"),Desplegables!$F$16,IF($E$9="Agent TECNIO",1,)))))))</f>
        <v>0</v>
      </c>
      <c r="N75" s="165">
        <f>+SUMIFS(L45:L48,D45:D48,C74)</f>
        <v>0</v>
      </c>
    </row>
    <row r="76" spans="1:116" x14ac:dyDescent="0.35">
      <c r="B76" s="27"/>
      <c r="C76" s="313"/>
      <c r="D76" s="314"/>
      <c r="E76" s="159" t="s">
        <v>2</v>
      </c>
      <c r="F76" s="317">
        <f>+SUMIFS($I$56:$I$59,$C$56:$C$59,$C$74)</f>
        <v>0</v>
      </c>
      <c r="G76" s="317"/>
      <c r="H76" s="317"/>
      <c r="I76" s="319"/>
      <c r="J76" s="163">
        <f>+SUMIFS($J$56:$J$59,$D$56:$D$59,$C$74)</f>
        <v>0</v>
      </c>
      <c r="K76" s="301"/>
      <c r="L76" s="301"/>
      <c r="M76" s="164">
        <f>IF(AND($E$9="Gran empresa",$C$74="Recerca"),Desplegables!$F$15,IF(AND($E$9="Gran empresa",$C$74="Desenvolupament"),Desplegables!$F$18,IF(AND($E$9="Mitjana empresa",$C$74="Recerca"),Desplegables!$F$14,IF(AND($E$9="Mitjana empresa",$C$74="Desenvolupament"),Desplegables!$F$17,IF(AND($E$9="Petita empresa",$C$74="Recerca"),Desplegables!$F$13,IF(AND($E$9="Petita empresa",$C$74="Desenvolupament"),Desplegables!$F$16,IF($E$9="Agent TECNIO",1,)))))))</f>
        <v>0</v>
      </c>
      <c r="N76" s="165">
        <f>+SUMIFS(L56:L59,D56:D59,C74)</f>
        <v>0</v>
      </c>
    </row>
    <row r="77" spans="1:116" x14ac:dyDescent="0.35">
      <c r="B77" s="27"/>
      <c r="C77" s="315"/>
      <c r="D77" s="316"/>
      <c r="E77" s="159" t="s">
        <v>14</v>
      </c>
      <c r="F77" s="317">
        <f>+F74*Desplegables!$E$24</f>
        <v>0</v>
      </c>
      <c r="G77" s="317"/>
      <c r="H77" s="317"/>
      <c r="I77" s="319"/>
      <c r="J77" s="163">
        <f>+J74*Desplegables!$E$24</f>
        <v>0</v>
      </c>
      <c r="K77" s="301"/>
      <c r="L77" s="301"/>
      <c r="M77" s="164">
        <f>IF(AND($E$9="Gran empresa",$C$74="Recerca"),Desplegables!$F$15,IF(AND($E$9="Gran empresa",$C$74="Desenvolupament"),Desplegables!$F$18,IF(AND($E$9="Mitjana empresa",$C$74="Recerca"),Desplegables!$F$14,IF(AND($E$9="Mitjana empresa",$C$74="Desenvolupament"),Desplegables!$F$17,IF(AND($E$9="Petita empresa",$C$74="Recerca"),Desplegables!$F$13,IF(AND($E$9="Petita empresa",$C$74="Desenvolupament"),Desplegables!$F$16,IF($E$9="Agent TECNIO",1,)))))))</f>
        <v>0</v>
      </c>
      <c r="N77" s="165">
        <f>+N74*Desplegables!$E$24</f>
        <v>0</v>
      </c>
    </row>
    <row r="78" spans="1:116" x14ac:dyDescent="0.35">
      <c r="B78" s="27"/>
      <c r="C78" s="311" t="s">
        <v>6</v>
      </c>
      <c r="D78" s="312"/>
      <c r="E78" s="159" t="s">
        <v>1</v>
      </c>
      <c r="F78" s="317">
        <f>+SUMIFS($I$23:$I$26,$C$23:$C$26,$C$78)</f>
        <v>0</v>
      </c>
      <c r="G78" s="317"/>
      <c r="H78" s="317"/>
      <c r="I78" s="319">
        <f>+SUM($F$78:$F$81)</f>
        <v>0</v>
      </c>
      <c r="J78" s="163">
        <f>+SUMIFS($J$23:$J$26,$D$23:$D$26,$C$78)</f>
        <v>0</v>
      </c>
      <c r="K78" s="301">
        <f>+SUM($J$78:$J$81)</f>
        <v>0</v>
      </c>
      <c r="L78" s="301"/>
      <c r="M78" s="164">
        <f>IF(AND($E$9="Gran empresa",$C$78="Recerca"),Desplegables!$F$15,IF(AND($E$9="Gran empresa",$C$78="Desenvolupament"),Desplegables!$F$18,IF(AND($E$9="Mitjana empresa",$C$78="Recerca"),Desplegables!$F$14,IF(AND($E$9="Mitjana empresa",$C$78="Desenvolupament"),Desplegables!$F$17,IF(AND($E$9="Petita empresa",$C$78="Recerca"),Desplegables!$F$13,IF(AND($E$9="Petita empresa",$C$78="Desenvolupament"),Desplegables!$F$16,IF($E$9="Agent TECNIO",1,)))))))</f>
        <v>0</v>
      </c>
      <c r="N78" s="165">
        <f>+SUMIFS(L23:L26,D23:D26,C78)</f>
        <v>0</v>
      </c>
    </row>
    <row r="79" spans="1:116" x14ac:dyDescent="0.35">
      <c r="B79" s="27"/>
      <c r="C79" s="313"/>
      <c r="D79" s="314"/>
      <c r="E79" s="159" t="s">
        <v>3</v>
      </c>
      <c r="F79" s="317">
        <f>+SUMIFS($I$45:$I$48,$C$45:$C$48,$C$78)</f>
        <v>0</v>
      </c>
      <c r="G79" s="317"/>
      <c r="H79" s="317"/>
      <c r="I79" s="319"/>
      <c r="J79" s="163">
        <f>+SUMIFS($J$45:$J$48,$D$45:$D$48,$C$78)</f>
        <v>0</v>
      </c>
      <c r="K79" s="301"/>
      <c r="L79" s="301"/>
      <c r="M79" s="164">
        <f>IF(AND($E$9="Gran empresa",$C$78="Recerca"),Desplegables!$F$15,IF(AND($E$9="Gran empresa",$C$78="Desenvolupament"),Desplegables!$F$18,IF(AND($E$9="Mitjana empresa",$C$78="Recerca"),Desplegables!$F$14,IF(AND($E$9="Mitjana empresa",$C$78="Desenvolupament"),Desplegables!$F$17,IF(AND($E$9="Petita empresa",$C$78="Recerca"),Desplegables!$F$13,IF(AND($E$9="Petita empresa",$C$78="Desenvolupament"),Desplegables!$F$16,IF($E$9="Agent TECNIO",1,)))))))</f>
        <v>0</v>
      </c>
      <c r="N79" s="165">
        <f>+SUMIFS(L45:L48,D45:D48,C78)</f>
        <v>0</v>
      </c>
    </row>
    <row r="80" spans="1:116" s="27" customFormat="1" x14ac:dyDescent="0.35">
      <c r="A80" s="51"/>
      <c r="C80" s="313"/>
      <c r="D80" s="314"/>
      <c r="E80" s="159" t="s">
        <v>2</v>
      </c>
      <c r="F80" s="317">
        <f>+SUMIFS($I$56:$I$59,$C$56:$C$59,$C$78)</f>
        <v>0</v>
      </c>
      <c r="G80" s="317"/>
      <c r="H80" s="317"/>
      <c r="I80" s="319"/>
      <c r="J80" s="163">
        <f>+SUMIFS($J$56:$J$59,$D$56:$D$59,$C$78)</f>
        <v>0</v>
      </c>
      <c r="K80" s="301"/>
      <c r="L80" s="301"/>
      <c r="M80" s="164">
        <f>IF(AND($E$9="Gran empresa",$C$78="Recerca"),Desplegables!$F$15,IF(AND($E$9="Gran empresa",$C$78="Desenvolupament"),Desplegables!$F$18,IF(AND($E$9="Mitjana empresa",$C$78="Recerca"),Desplegables!$F$14,IF(AND($E$9="Mitjana empresa",$C$78="Desenvolupament"),Desplegables!$F$17,IF(AND($E$9="Petita empresa",$C$78="Recerca"),Desplegables!$F$13,IF(AND($E$9="Petita empresa",$C$78="Desenvolupament"),Desplegables!$F$16,IF($E$9="Agent TECNIO",1,)))))))</f>
        <v>0</v>
      </c>
      <c r="N80" s="165">
        <f>+SUMIFS(L56:L59,D56:D59,C78)</f>
        <v>0</v>
      </c>
    </row>
    <row r="81" spans="1:14" s="27" customFormat="1" x14ac:dyDescent="0.35">
      <c r="A81" s="51"/>
      <c r="C81" s="315"/>
      <c r="D81" s="316"/>
      <c r="E81" s="159" t="s">
        <v>14</v>
      </c>
      <c r="F81" s="317">
        <f>+F78*Desplegables!$E$24</f>
        <v>0</v>
      </c>
      <c r="G81" s="317"/>
      <c r="H81" s="317"/>
      <c r="I81" s="319"/>
      <c r="J81" s="163">
        <f>+J78*Desplegables!$E$24</f>
        <v>0</v>
      </c>
      <c r="K81" s="301"/>
      <c r="L81" s="301"/>
      <c r="M81" s="164">
        <f>IF(AND($E$9="Gran empresa",$C$78="Recerca"),Desplegables!$F$15,IF(AND($E$9="Gran empresa",$C$78="Desenvolupament"),Desplegables!$F$18,IF(AND($E$9="Mitjana empresa",$C$78="Recerca"),Desplegables!$F$14,IF(AND($E$9="Mitjana empresa",$C$78="Desenvolupament"),Desplegables!$F$17,IF(AND($E$9="Petita empresa",$C$78="Recerca"),Desplegables!$F$13,IF(AND($E$9="Petita empresa",$C$78="Desenvolupament"),Desplegables!$F$16,IF($E$9="Agent TECNIO",1,)))))))</f>
        <v>0</v>
      </c>
      <c r="N81" s="165">
        <f>+N78*Desplegables!$E$24</f>
        <v>0</v>
      </c>
    </row>
    <row r="82" spans="1:14" s="27" customFormat="1" ht="15" thickBot="1" x14ac:dyDescent="0.4">
      <c r="A82" s="51"/>
      <c r="C82" s="351" t="s">
        <v>30</v>
      </c>
      <c r="D82" s="352"/>
      <c r="E82" s="166" t="s">
        <v>31</v>
      </c>
      <c r="F82" s="353">
        <f>+SUMIFS($I$67:$I$68,$C$67:$C$68,$C$82)</f>
        <v>0</v>
      </c>
      <c r="G82" s="353"/>
      <c r="H82" s="353"/>
      <c r="I82" s="167">
        <f>$F$82</f>
        <v>0</v>
      </c>
      <c r="J82" s="168">
        <f>+SUMIFS($J$67:$J$68,$D$67:$D$68,$C$82)</f>
        <v>0</v>
      </c>
      <c r="K82" s="302">
        <f>$J$82</f>
        <v>0</v>
      </c>
      <c r="L82" s="303"/>
      <c r="M82" s="169">
        <f>IF(AND($E$9="Gran empresa",C82="Genèric"),Desplegables!$F$22,IF(AND($E$9="Mitjana empresa",C82="Genèric"),Desplegables!$F$22,IF(AND($E$9="Petita empresa",C82="Genèric"),Desplegables!$F$22,IF(AND($E$9="Acreditat TECNIO",C82="Genèric"),Desplegables!$F$22,))))</f>
        <v>0</v>
      </c>
      <c r="N82" s="170">
        <f>+SUM(L67:L68)</f>
        <v>0</v>
      </c>
    </row>
    <row r="83" spans="1:14" s="27" customFormat="1" ht="15.5" x14ac:dyDescent="0.35">
      <c r="A83" s="51"/>
      <c r="E83" s="171" t="s">
        <v>41</v>
      </c>
      <c r="F83" s="343">
        <f>SUM($F$74:$F$82)</f>
        <v>0</v>
      </c>
      <c r="G83" s="344"/>
      <c r="H83" s="344"/>
      <c r="I83" s="345"/>
      <c r="J83" s="304">
        <f>SUM($K$74:$K$82)</f>
        <v>0</v>
      </c>
      <c r="K83" s="305"/>
      <c r="L83" s="305"/>
      <c r="M83" s="172">
        <f>IF($J$83=0,0,$N$83/$J$83)</f>
        <v>0</v>
      </c>
      <c r="N83" s="173">
        <f>IF(AND($E$9="Acreditat TECNIO",SUM(N74:N82)&gt;Desplegables!H22),Desplegables!H22,IF(AND(E9&gt;"Acreditat TECNIO",SUM(N74:N82)&gt;Desplegables!H19),Desplegables!H19,SUM(N74:N82)))</f>
        <v>0</v>
      </c>
    </row>
    <row r="84" spans="1:14" s="27" customFormat="1" ht="15.5" x14ac:dyDescent="0.35">
      <c r="A84" s="51"/>
      <c r="E84" s="171"/>
      <c r="F84" s="350"/>
      <c r="G84" s="350"/>
      <c r="H84" s="350"/>
      <c r="I84" s="350"/>
      <c r="J84" s="298"/>
      <c r="K84" s="298"/>
      <c r="L84" s="298"/>
      <c r="M84" s="174"/>
      <c r="N84" s="175" t="str">
        <f>IF(OR($N$83=100000,$N$83=250000),"NOTA: Ajut limitat per superar màxim establert","")</f>
        <v/>
      </c>
    </row>
    <row r="85" spans="1:14" s="27" customFormat="1" x14ac:dyDescent="0.35">
      <c r="A85" s="51"/>
    </row>
    <row r="86" spans="1:14" s="27" customFormat="1" x14ac:dyDescent="0.35">
      <c r="A86" s="51"/>
    </row>
    <row r="87" spans="1:14" s="27" customFormat="1" x14ac:dyDescent="0.35">
      <c r="A87" s="51"/>
      <c r="C87" s="176" t="s">
        <v>109</v>
      </c>
      <c r="D87" s="32"/>
      <c r="E87" s="32"/>
      <c r="F87" s="32"/>
      <c r="G87" s="32"/>
      <c r="H87" s="32"/>
      <c r="I87" s="32"/>
    </row>
    <row r="88" spans="1:14" s="27" customFormat="1" x14ac:dyDescent="0.35">
      <c r="A88" s="51"/>
      <c r="C88" s="39"/>
      <c r="D88" s="39"/>
      <c r="E88" s="39"/>
      <c r="F88" s="39"/>
      <c r="G88" s="39"/>
      <c r="H88" s="39"/>
      <c r="I88" s="39"/>
    </row>
    <row r="89" spans="1:14" s="27" customFormat="1" ht="15" thickBot="1" x14ac:dyDescent="0.4">
      <c r="A89" s="51"/>
      <c r="C89" s="346" t="s">
        <v>128</v>
      </c>
      <c r="D89" s="346"/>
      <c r="E89" s="346"/>
      <c r="F89" s="346" t="s">
        <v>85</v>
      </c>
      <c r="G89" s="346"/>
      <c r="H89" s="346"/>
      <c r="I89" s="346"/>
    </row>
    <row r="90" spans="1:14" s="27" customFormat="1" ht="15.5" x14ac:dyDescent="0.35">
      <c r="A90" s="51"/>
      <c r="C90" s="347">
        <f>IF(AND($E$8="Gran empresa",$C$74="Recerca"),$I$74,IF(AND($E$8="Mitjana empresa",$C$74="Recerca"),$I$74,IF(AND($E$8="Petita empresa",$C$74="Recerca"),$I$74,IF($E$8="Acreditat TECNIO",0,))))</f>
        <v>0</v>
      </c>
      <c r="D90" s="347"/>
      <c r="E90" s="347"/>
      <c r="F90" s="347">
        <f>IF(AND($E$8="Gran empresa",$C$78="Desenvolupament"),$I$78,IF(AND($E$8="Mitjana empresa",$C$78="Desenvolupament"),$I$78,IF(AND($E$8="Petita empresa",$C$78="Desenvolupament"),$I$78,IF($E$8="Acreditat TECNIO",0,))))</f>
        <v>0</v>
      </c>
      <c r="G90" s="348"/>
      <c r="H90" s="348"/>
      <c r="I90" s="348"/>
    </row>
    <row r="91" spans="1:14" s="27" customFormat="1" ht="15" thickBot="1" x14ac:dyDescent="0.4">
      <c r="A91" s="51"/>
      <c r="C91" s="346" t="s">
        <v>91</v>
      </c>
      <c r="D91" s="346"/>
      <c r="E91" s="346"/>
      <c r="F91" s="346" t="s">
        <v>84</v>
      </c>
      <c r="G91" s="346"/>
      <c r="H91" s="346"/>
      <c r="I91" s="346"/>
    </row>
    <row r="92" spans="1:14" s="27" customFormat="1" ht="15.5" x14ac:dyDescent="0.35">
      <c r="A92" s="51"/>
      <c r="C92" s="349">
        <f>IF($C$82="Genèric",$I$82)</f>
        <v>0</v>
      </c>
      <c r="D92" s="349"/>
      <c r="E92" s="349"/>
      <c r="F92" s="347">
        <f>IF($E$8="Acreditat TECNIO",SUM($I$74+$I$78),0)</f>
        <v>0</v>
      </c>
      <c r="G92" s="348"/>
      <c r="H92" s="348"/>
      <c r="I92" s="348"/>
    </row>
    <row r="93" spans="1:14" s="27" customFormat="1" ht="15" thickBot="1" x14ac:dyDescent="0.4">
      <c r="A93" s="51"/>
      <c r="C93" s="39"/>
      <c r="D93" s="39"/>
      <c r="E93" s="39"/>
      <c r="F93" s="346" t="s">
        <v>83</v>
      </c>
      <c r="G93" s="346"/>
      <c r="H93" s="346"/>
      <c r="I93" s="346"/>
    </row>
    <row r="94" spans="1:14" s="27" customFormat="1" ht="15.5" x14ac:dyDescent="0.35">
      <c r="A94" s="51"/>
      <c r="C94" s="39"/>
      <c r="D94" s="39"/>
      <c r="E94" s="39"/>
      <c r="F94" s="347">
        <f>$F$83</f>
        <v>0</v>
      </c>
      <c r="G94" s="348"/>
      <c r="H94" s="348"/>
      <c r="I94" s="348"/>
    </row>
    <row r="95" spans="1:14" s="27" customFormat="1" x14ac:dyDescent="0.35">
      <c r="A95" s="51"/>
      <c r="C95" s="39"/>
      <c r="D95" s="39"/>
      <c r="E95" s="39"/>
      <c r="F95" s="39"/>
      <c r="G95" s="39"/>
      <c r="H95" s="39"/>
      <c r="I95" s="39"/>
    </row>
    <row r="96" spans="1:14" s="27" customFormat="1" x14ac:dyDescent="0.35">
      <c r="A96" s="51"/>
      <c r="C96" s="39"/>
      <c r="D96" s="39"/>
      <c r="E96" s="39"/>
      <c r="F96" s="39"/>
      <c r="G96" s="39"/>
      <c r="H96" s="39"/>
      <c r="I96" s="39"/>
    </row>
    <row r="97" spans="1:1" s="27" customFormat="1" x14ac:dyDescent="0.35">
      <c r="A97" s="51"/>
    </row>
    <row r="98" spans="1:1" s="27" customFormat="1" x14ac:dyDescent="0.35">
      <c r="A98" s="51"/>
    </row>
    <row r="99" spans="1:1" s="27" customFormat="1" x14ac:dyDescent="0.35">
      <c r="A99" s="51"/>
    </row>
    <row r="100" spans="1:1" s="27" customFormat="1" x14ac:dyDescent="0.35">
      <c r="A100" s="51"/>
    </row>
    <row r="101" spans="1:1" s="27" customFormat="1" x14ac:dyDescent="0.35">
      <c r="A101" s="51"/>
    </row>
    <row r="102" spans="1:1" s="27" customFormat="1" x14ac:dyDescent="0.35">
      <c r="A102" s="51"/>
    </row>
    <row r="103" spans="1:1" s="27" customFormat="1" x14ac:dyDescent="0.35">
      <c r="A103" s="51"/>
    </row>
    <row r="104" spans="1:1" s="27" customFormat="1" x14ac:dyDescent="0.35">
      <c r="A104" s="51"/>
    </row>
    <row r="105" spans="1:1" s="27" customFormat="1" x14ac:dyDescent="0.35">
      <c r="A105" s="51"/>
    </row>
    <row r="106" spans="1:1" s="27" customFormat="1" x14ac:dyDescent="0.35">
      <c r="A106" s="51"/>
    </row>
    <row r="107" spans="1:1" s="27" customFormat="1" x14ac:dyDescent="0.35">
      <c r="A107" s="51"/>
    </row>
    <row r="108" spans="1:1" s="27" customFormat="1" x14ac:dyDescent="0.35">
      <c r="A108" s="51"/>
    </row>
    <row r="109" spans="1:1" s="27" customFormat="1" x14ac:dyDescent="0.35">
      <c r="A109" s="51"/>
    </row>
    <row r="110" spans="1:1" s="27" customFormat="1" x14ac:dyDescent="0.35">
      <c r="A110" s="51"/>
    </row>
    <row r="111" spans="1:1" s="27" customFormat="1" x14ac:dyDescent="0.35">
      <c r="A111" s="51"/>
    </row>
    <row r="112" spans="1:1" s="27" customFormat="1" x14ac:dyDescent="0.35">
      <c r="A112" s="51"/>
    </row>
    <row r="113" spans="1:1" s="27" customFormat="1" x14ac:dyDescent="0.35">
      <c r="A113" s="51"/>
    </row>
    <row r="114" spans="1:1" s="27" customFormat="1" x14ac:dyDescent="0.35">
      <c r="A114" s="51"/>
    </row>
    <row r="115" spans="1:1" s="27" customFormat="1" x14ac:dyDescent="0.35">
      <c r="A115" s="51"/>
    </row>
    <row r="116" spans="1:1" s="27" customFormat="1" x14ac:dyDescent="0.35">
      <c r="A116" s="51"/>
    </row>
    <row r="117" spans="1:1" s="27" customFormat="1" x14ac:dyDescent="0.35">
      <c r="A117" s="51"/>
    </row>
    <row r="118" spans="1:1" s="27" customFormat="1" x14ac:dyDescent="0.35">
      <c r="A118" s="51"/>
    </row>
    <row r="119" spans="1:1" s="27" customFormat="1" x14ac:dyDescent="0.35">
      <c r="A119" s="51"/>
    </row>
    <row r="120" spans="1:1" s="27" customFormat="1" x14ac:dyDescent="0.35">
      <c r="A120" s="51"/>
    </row>
    <row r="121" spans="1:1" s="27" customFormat="1" x14ac:dyDescent="0.35">
      <c r="A121" s="51"/>
    </row>
    <row r="122" spans="1:1" s="27" customFormat="1" x14ac:dyDescent="0.35">
      <c r="A122" s="51"/>
    </row>
    <row r="123" spans="1:1" s="27" customFormat="1" x14ac:dyDescent="0.35">
      <c r="A123" s="51"/>
    </row>
    <row r="124" spans="1:1" s="27" customFormat="1" x14ac:dyDescent="0.35">
      <c r="A124" s="51"/>
    </row>
    <row r="125" spans="1:1" s="27" customFormat="1" x14ac:dyDescent="0.35">
      <c r="A125" s="51"/>
    </row>
    <row r="126" spans="1:1" s="27" customFormat="1" x14ac:dyDescent="0.35">
      <c r="A126" s="51"/>
    </row>
    <row r="127" spans="1:1" s="27" customFormat="1" x14ac:dyDescent="0.35">
      <c r="A127" s="51"/>
    </row>
    <row r="128" spans="1:1" s="27" customFormat="1" x14ac:dyDescent="0.35">
      <c r="A128" s="51"/>
    </row>
    <row r="129" spans="1:1" s="27" customFormat="1" x14ac:dyDescent="0.35">
      <c r="A129" s="51"/>
    </row>
    <row r="130" spans="1:1" s="27" customFormat="1" x14ac:dyDescent="0.35">
      <c r="A130" s="51"/>
    </row>
    <row r="131" spans="1:1" s="27" customFormat="1" x14ac:dyDescent="0.35">
      <c r="A131" s="51"/>
    </row>
    <row r="132" spans="1:1" s="27" customFormat="1" x14ac:dyDescent="0.35">
      <c r="A132" s="51"/>
    </row>
    <row r="133" spans="1:1" s="27" customFormat="1" x14ac:dyDescent="0.35">
      <c r="A133" s="51"/>
    </row>
    <row r="134" spans="1:1" s="27" customFormat="1" x14ac:dyDescent="0.35">
      <c r="A134" s="51"/>
    </row>
    <row r="135" spans="1:1" s="27" customFormat="1" x14ac:dyDescent="0.35">
      <c r="A135" s="51"/>
    </row>
    <row r="136" spans="1:1" s="27" customFormat="1" x14ac:dyDescent="0.35">
      <c r="A136" s="51"/>
    </row>
    <row r="137" spans="1:1" s="27" customFormat="1" x14ac:dyDescent="0.35">
      <c r="A137" s="51"/>
    </row>
    <row r="138" spans="1:1" s="27" customFormat="1" x14ac:dyDescent="0.35">
      <c r="A138" s="51"/>
    </row>
    <row r="139" spans="1:1" s="27" customFormat="1" x14ac:dyDescent="0.35">
      <c r="A139" s="51"/>
    </row>
    <row r="140" spans="1:1" s="27" customFormat="1" x14ac:dyDescent="0.35">
      <c r="A140" s="51"/>
    </row>
    <row r="141" spans="1:1" s="27" customFormat="1" x14ac:dyDescent="0.35">
      <c r="A141" s="51"/>
    </row>
    <row r="142" spans="1:1" s="27" customFormat="1" x14ac:dyDescent="0.35">
      <c r="A142" s="51"/>
    </row>
    <row r="143" spans="1:1" s="27" customFormat="1" x14ac:dyDescent="0.35">
      <c r="A143" s="51"/>
    </row>
    <row r="144" spans="1:1" s="27" customFormat="1" x14ac:dyDescent="0.35">
      <c r="A144" s="51"/>
    </row>
    <row r="145" spans="1:1" s="27" customFormat="1" x14ac:dyDescent="0.35">
      <c r="A145" s="51"/>
    </row>
    <row r="146" spans="1:1" s="27" customFormat="1" x14ac:dyDescent="0.35">
      <c r="A146" s="51"/>
    </row>
    <row r="147" spans="1:1" s="27" customFormat="1" x14ac:dyDescent="0.35">
      <c r="A147" s="51"/>
    </row>
    <row r="148" spans="1:1" s="27" customFormat="1" x14ac:dyDescent="0.35">
      <c r="A148" s="51"/>
    </row>
    <row r="149" spans="1:1" s="27" customFormat="1" x14ac:dyDescent="0.35">
      <c r="A149" s="51"/>
    </row>
    <row r="150" spans="1:1" s="27" customFormat="1" x14ac:dyDescent="0.35">
      <c r="A150" s="51"/>
    </row>
    <row r="151" spans="1:1" s="27" customFormat="1" x14ac:dyDescent="0.35">
      <c r="A151" s="51"/>
    </row>
    <row r="152" spans="1:1" s="27" customFormat="1" x14ac:dyDescent="0.35">
      <c r="A152" s="51"/>
    </row>
    <row r="153" spans="1:1" s="27" customFormat="1" x14ac:dyDescent="0.35">
      <c r="A153" s="51"/>
    </row>
    <row r="154" spans="1:1" s="27" customFormat="1" x14ac:dyDescent="0.35">
      <c r="A154" s="51"/>
    </row>
    <row r="155" spans="1:1" s="27" customFormat="1" x14ac:dyDescent="0.35">
      <c r="A155" s="51"/>
    </row>
    <row r="156" spans="1:1" s="27" customFormat="1" x14ac:dyDescent="0.35">
      <c r="A156" s="51"/>
    </row>
    <row r="157" spans="1:1" s="27" customFormat="1" x14ac:dyDescent="0.35">
      <c r="A157" s="51"/>
    </row>
    <row r="158" spans="1:1" s="27" customFormat="1" x14ac:dyDescent="0.35">
      <c r="A158" s="51"/>
    </row>
    <row r="159" spans="1:1" s="27" customFormat="1" x14ac:dyDescent="0.35">
      <c r="A159" s="51"/>
    </row>
    <row r="160" spans="1:1" s="27" customFormat="1" x14ac:dyDescent="0.35">
      <c r="A160" s="51"/>
    </row>
    <row r="161" spans="1:1" s="27" customFormat="1" x14ac:dyDescent="0.35">
      <c r="A161" s="51"/>
    </row>
    <row r="162" spans="1:1" s="27" customFormat="1" x14ac:dyDescent="0.35">
      <c r="A162" s="51"/>
    </row>
    <row r="163" spans="1:1" s="27" customFormat="1" x14ac:dyDescent="0.35">
      <c r="A163" s="51"/>
    </row>
    <row r="164" spans="1:1" s="27" customFormat="1" x14ac:dyDescent="0.35">
      <c r="A164" s="51"/>
    </row>
    <row r="165" spans="1:1" s="27" customFormat="1" x14ac:dyDescent="0.35">
      <c r="A165" s="51"/>
    </row>
    <row r="166" spans="1:1" s="27" customFormat="1" x14ac:dyDescent="0.35">
      <c r="A166" s="51"/>
    </row>
    <row r="167" spans="1:1" s="27" customFormat="1" x14ac:dyDescent="0.35">
      <c r="A167" s="51"/>
    </row>
    <row r="168" spans="1:1" s="27" customFormat="1" x14ac:dyDescent="0.35">
      <c r="A168" s="51"/>
    </row>
    <row r="169" spans="1:1" s="27" customFormat="1" x14ac:dyDescent="0.35">
      <c r="A169" s="51"/>
    </row>
    <row r="170" spans="1:1" s="27" customFormat="1" x14ac:dyDescent="0.35">
      <c r="A170" s="51"/>
    </row>
    <row r="171" spans="1:1" s="27" customFormat="1" x14ac:dyDescent="0.35">
      <c r="A171" s="51"/>
    </row>
    <row r="172" spans="1:1" s="27" customFormat="1" x14ac:dyDescent="0.35">
      <c r="A172" s="51"/>
    </row>
    <row r="173" spans="1:1" s="27" customFormat="1" x14ac:dyDescent="0.35">
      <c r="A173" s="51"/>
    </row>
    <row r="174" spans="1:1" s="27" customFormat="1" x14ac:dyDescent="0.35">
      <c r="A174" s="51"/>
    </row>
    <row r="175" spans="1:1" s="27" customFormat="1" x14ac:dyDescent="0.35">
      <c r="A175" s="51"/>
    </row>
    <row r="176" spans="1:1" s="27" customFormat="1" x14ac:dyDescent="0.35">
      <c r="A176" s="51"/>
    </row>
    <row r="177" spans="1:1" s="27" customFormat="1" x14ac:dyDescent="0.35">
      <c r="A177" s="51"/>
    </row>
    <row r="178" spans="1:1" s="27" customFormat="1" x14ac:dyDescent="0.35">
      <c r="A178" s="51"/>
    </row>
    <row r="179" spans="1:1" s="27" customFormat="1" x14ac:dyDescent="0.35">
      <c r="A179" s="51"/>
    </row>
    <row r="180" spans="1:1" s="27" customFormat="1" x14ac:dyDescent="0.35">
      <c r="A180" s="51"/>
    </row>
    <row r="181" spans="1:1" s="27" customFormat="1" x14ac:dyDescent="0.35">
      <c r="A181" s="51"/>
    </row>
    <row r="182" spans="1:1" s="27" customFormat="1" x14ac:dyDescent="0.35">
      <c r="A182" s="51"/>
    </row>
    <row r="183" spans="1:1" s="27" customFormat="1" x14ac:dyDescent="0.35">
      <c r="A183" s="51"/>
    </row>
    <row r="184" spans="1:1" s="27" customFormat="1" x14ac:dyDescent="0.35">
      <c r="A184" s="51"/>
    </row>
    <row r="185" spans="1:1" s="27" customFormat="1" x14ac:dyDescent="0.35">
      <c r="A185" s="51"/>
    </row>
    <row r="186" spans="1:1" s="27" customFormat="1" x14ac:dyDescent="0.35">
      <c r="A186" s="51"/>
    </row>
    <row r="187" spans="1:1" s="27" customFormat="1" x14ac:dyDescent="0.35">
      <c r="A187" s="51"/>
    </row>
    <row r="188" spans="1:1" s="27" customFormat="1" x14ac:dyDescent="0.35">
      <c r="A188" s="51"/>
    </row>
    <row r="189" spans="1:1" s="27" customFormat="1" x14ac:dyDescent="0.35">
      <c r="A189" s="51"/>
    </row>
    <row r="190" spans="1:1" s="27" customFormat="1" x14ac:dyDescent="0.35">
      <c r="A190" s="51"/>
    </row>
    <row r="191" spans="1:1" s="27" customFormat="1" x14ac:dyDescent="0.35">
      <c r="A191" s="51"/>
    </row>
    <row r="192" spans="1:1" s="27" customFormat="1" x14ac:dyDescent="0.35">
      <c r="A192" s="51"/>
    </row>
    <row r="193" spans="1:1" s="27" customFormat="1" x14ac:dyDescent="0.35">
      <c r="A193" s="51"/>
    </row>
    <row r="194" spans="1:1" s="27" customFormat="1" x14ac:dyDescent="0.35">
      <c r="A194" s="51"/>
    </row>
    <row r="195" spans="1:1" s="27" customFormat="1" x14ac:dyDescent="0.35">
      <c r="A195" s="51"/>
    </row>
    <row r="196" spans="1:1" s="27" customFormat="1" x14ac:dyDescent="0.35">
      <c r="A196" s="51"/>
    </row>
    <row r="197" spans="1:1" s="27" customFormat="1" x14ac:dyDescent="0.35">
      <c r="A197" s="51"/>
    </row>
    <row r="198" spans="1:1" s="27" customFormat="1" x14ac:dyDescent="0.35">
      <c r="A198" s="51"/>
    </row>
    <row r="199" spans="1:1" s="27" customFormat="1" x14ac:dyDescent="0.35">
      <c r="A199" s="51"/>
    </row>
    <row r="200" spans="1:1" s="27" customFormat="1" x14ac:dyDescent="0.35">
      <c r="A200" s="51"/>
    </row>
    <row r="201" spans="1:1" s="27" customFormat="1" x14ac:dyDescent="0.35">
      <c r="A201" s="51"/>
    </row>
    <row r="202" spans="1:1" s="27" customFormat="1" x14ac:dyDescent="0.35">
      <c r="A202" s="51"/>
    </row>
    <row r="203" spans="1:1" s="27" customFormat="1" x14ac:dyDescent="0.35">
      <c r="A203" s="51"/>
    </row>
    <row r="204" spans="1:1" s="27" customFormat="1" x14ac:dyDescent="0.35">
      <c r="A204" s="51"/>
    </row>
    <row r="205" spans="1:1" s="27" customFormat="1" x14ac:dyDescent="0.35">
      <c r="A205" s="51"/>
    </row>
    <row r="206" spans="1:1" s="27" customFormat="1" x14ac:dyDescent="0.35">
      <c r="A206" s="51"/>
    </row>
    <row r="207" spans="1:1" s="27" customFormat="1" x14ac:dyDescent="0.35">
      <c r="A207" s="51"/>
    </row>
    <row r="208" spans="1:1" s="27" customFormat="1" x14ac:dyDescent="0.35">
      <c r="A208" s="51"/>
    </row>
    <row r="209" spans="1:1" s="27" customFormat="1" x14ac:dyDescent="0.35">
      <c r="A209" s="51"/>
    </row>
    <row r="210" spans="1:1" s="27" customFormat="1" x14ac:dyDescent="0.35">
      <c r="A210" s="51"/>
    </row>
    <row r="211" spans="1:1" s="27" customFormat="1" x14ac:dyDescent="0.35">
      <c r="A211" s="51"/>
    </row>
    <row r="212" spans="1:1" s="27" customFormat="1" x14ac:dyDescent="0.35">
      <c r="A212" s="51"/>
    </row>
    <row r="213" spans="1:1" s="27" customFormat="1" x14ac:dyDescent="0.35">
      <c r="A213" s="51"/>
    </row>
    <row r="214" spans="1:1" s="27" customFormat="1" x14ac:dyDescent="0.35">
      <c r="A214" s="51"/>
    </row>
    <row r="215" spans="1:1" s="27" customFormat="1" x14ac:dyDescent="0.35">
      <c r="A215" s="51"/>
    </row>
    <row r="216" spans="1:1" s="27" customFormat="1" x14ac:dyDescent="0.35">
      <c r="A216" s="51"/>
    </row>
    <row r="217" spans="1:1" s="27" customFormat="1" x14ac:dyDescent="0.35">
      <c r="A217" s="51"/>
    </row>
    <row r="218" spans="1:1" s="27" customFormat="1" x14ac:dyDescent="0.35">
      <c r="A218" s="51"/>
    </row>
    <row r="219" spans="1:1" s="27" customFormat="1" x14ac:dyDescent="0.35">
      <c r="A219" s="51"/>
    </row>
    <row r="220" spans="1:1" s="27" customFormat="1" x14ac:dyDescent="0.35">
      <c r="A220" s="51"/>
    </row>
    <row r="221" spans="1:1" s="27" customFormat="1" x14ac:dyDescent="0.35">
      <c r="A221" s="51"/>
    </row>
    <row r="222" spans="1:1" s="27" customFormat="1" x14ac:dyDescent="0.35">
      <c r="A222" s="51"/>
    </row>
    <row r="223" spans="1:1" s="27" customFormat="1" x14ac:dyDescent="0.35">
      <c r="A223" s="51"/>
    </row>
    <row r="224" spans="1:1" s="27" customFormat="1" x14ac:dyDescent="0.35">
      <c r="A224" s="51"/>
    </row>
    <row r="225" spans="1:1" s="27" customFormat="1" x14ac:dyDescent="0.35">
      <c r="A225" s="51"/>
    </row>
    <row r="226" spans="1:1" s="27" customFormat="1" x14ac:dyDescent="0.35">
      <c r="A226" s="51"/>
    </row>
    <row r="227" spans="1:1" s="27" customFormat="1" x14ac:dyDescent="0.35">
      <c r="A227" s="51"/>
    </row>
    <row r="228" spans="1:1" s="27" customFormat="1" x14ac:dyDescent="0.35">
      <c r="A228" s="51"/>
    </row>
    <row r="229" spans="1:1" s="27" customFormat="1" x14ac:dyDescent="0.35">
      <c r="A229" s="51"/>
    </row>
    <row r="230" spans="1:1" s="27" customFormat="1" x14ac:dyDescent="0.35">
      <c r="A230" s="51"/>
    </row>
    <row r="231" spans="1:1" s="27" customFormat="1" x14ac:dyDescent="0.35">
      <c r="A231" s="51"/>
    </row>
    <row r="232" spans="1:1" s="27" customFormat="1" x14ac:dyDescent="0.35">
      <c r="A232" s="51"/>
    </row>
    <row r="233" spans="1:1" s="27" customFormat="1" x14ac:dyDescent="0.35">
      <c r="A233" s="51"/>
    </row>
    <row r="234" spans="1:1" s="27" customFormat="1" x14ac:dyDescent="0.35">
      <c r="A234" s="51"/>
    </row>
    <row r="235" spans="1:1" s="27" customFormat="1" x14ac:dyDescent="0.35">
      <c r="A235" s="51"/>
    </row>
    <row r="236" spans="1:1" s="27" customFormat="1" x14ac:dyDescent="0.35">
      <c r="A236" s="51"/>
    </row>
    <row r="237" spans="1:1" s="27" customFormat="1" x14ac:dyDescent="0.35">
      <c r="A237" s="51"/>
    </row>
    <row r="238" spans="1:1" s="27" customFormat="1" x14ac:dyDescent="0.35">
      <c r="A238" s="51"/>
    </row>
    <row r="239" spans="1:1" s="27" customFormat="1" x14ac:dyDescent="0.35">
      <c r="A239" s="51"/>
    </row>
    <row r="240" spans="1:1" s="27" customFormat="1" x14ac:dyDescent="0.35">
      <c r="A240" s="51"/>
    </row>
    <row r="241" spans="1:1" s="27" customFormat="1" x14ac:dyDescent="0.35">
      <c r="A241" s="51"/>
    </row>
    <row r="242" spans="1:1" s="27" customFormat="1" x14ac:dyDescent="0.35">
      <c r="A242" s="51"/>
    </row>
    <row r="243" spans="1:1" s="27" customFormat="1" x14ac:dyDescent="0.35">
      <c r="A243" s="51"/>
    </row>
    <row r="244" spans="1:1" s="27" customFormat="1" x14ac:dyDescent="0.35">
      <c r="A244" s="51"/>
    </row>
    <row r="245" spans="1:1" s="27" customFormat="1" x14ac:dyDescent="0.35">
      <c r="A245" s="51"/>
    </row>
    <row r="246" spans="1:1" s="27" customFormat="1" x14ac:dyDescent="0.35">
      <c r="A246" s="51"/>
    </row>
    <row r="247" spans="1:1" s="27" customFormat="1" x14ac:dyDescent="0.35">
      <c r="A247" s="51"/>
    </row>
    <row r="248" spans="1:1" s="27" customFormat="1" x14ac:dyDescent="0.35">
      <c r="A248" s="51"/>
    </row>
    <row r="249" spans="1:1" s="27" customFormat="1" x14ac:dyDescent="0.35">
      <c r="A249" s="51"/>
    </row>
    <row r="250" spans="1:1" s="27" customFormat="1" x14ac:dyDescent="0.35">
      <c r="A250" s="51"/>
    </row>
    <row r="251" spans="1:1" s="27" customFormat="1" x14ac:dyDescent="0.35">
      <c r="A251" s="51"/>
    </row>
    <row r="252" spans="1:1" s="27" customFormat="1" x14ac:dyDescent="0.35">
      <c r="A252" s="51"/>
    </row>
    <row r="253" spans="1:1" s="27" customFormat="1" x14ac:dyDescent="0.35">
      <c r="A253" s="51"/>
    </row>
    <row r="254" spans="1:1" s="27" customFormat="1" x14ac:dyDescent="0.35">
      <c r="A254" s="51"/>
    </row>
    <row r="255" spans="1:1" s="27" customFormat="1" x14ac:dyDescent="0.35">
      <c r="A255" s="51"/>
    </row>
    <row r="256" spans="1:1" s="27" customFormat="1" x14ac:dyDescent="0.35">
      <c r="A256" s="51"/>
    </row>
    <row r="257" spans="1:1" s="27" customFormat="1" x14ac:dyDescent="0.35">
      <c r="A257" s="51"/>
    </row>
    <row r="258" spans="1:1" s="27" customFormat="1" x14ac:dyDescent="0.35">
      <c r="A258" s="51"/>
    </row>
    <row r="259" spans="1:1" s="27" customFormat="1" x14ac:dyDescent="0.35">
      <c r="A259" s="51"/>
    </row>
    <row r="260" spans="1:1" s="27" customFormat="1" x14ac:dyDescent="0.35">
      <c r="A260" s="51"/>
    </row>
    <row r="261" spans="1:1" s="27" customFormat="1" x14ac:dyDescent="0.35">
      <c r="A261" s="51"/>
    </row>
    <row r="262" spans="1:1" s="27" customFormat="1" x14ac:dyDescent="0.35">
      <c r="A262" s="51"/>
    </row>
    <row r="263" spans="1:1" s="27" customFormat="1" x14ac:dyDescent="0.35">
      <c r="A263" s="51"/>
    </row>
    <row r="264" spans="1:1" s="27" customFormat="1" x14ac:dyDescent="0.35">
      <c r="A264" s="51"/>
    </row>
    <row r="265" spans="1:1" s="27" customFormat="1" x14ac:dyDescent="0.35">
      <c r="A265" s="51"/>
    </row>
    <row r="266" spans="1:1" s="27" customFormat="1" x14ac:dyDescent="0.35">
      <c r="A266" s="51"/>
    </row>
    <row r="267" spans="1:1" s="27" customFormat="1" x14ac:dyDescent="0.35">
      <c r="A267" s="51"/>
    </row>
    <row r="268" spans="1:1" s="27" customFormat="1" x14ac:dyDescent="0.35">
      <c r="A268" s="51"/>
    </row>
    <row r="269" spans="1:1" s="27" customFormat="1" x14ac:dyDescent="0.35">
      <c r="A269" s="51"/>
    </row>
    <row r="270" spans="1:1" s="27" customFormat="1" x14ac:dyDescent="0.35">
      <c r="A270" s="51"/>
    </row>
    <row r="271" spans="1:1" s="27" customFormat="1" x14ac:dyDescent="0.35">
      <c r="A271" s="51"/>
    </row>
    <row r="272" spans="1:1" s="27" customFormat="1" x14ac:dyDescent="0.35">
      <c r="A272" s="51"/>
    </row>
    <row r="273" spans="1:1" s="27" customFormat="1" x14ac:dyDescent="0.35">
      <c r="A273" s="51"/>
    </row>
    <row r="274" spans="1:1" s="27" customFormat="1" x14ac:dyDescent="0.35">
      <c r="A274" s="51"/>
    </row>
    <row r="275" spans="1:1" s="27" customFormat="1" x14ac:dyDescent="0.35">
      <c r="A275" s="51"/>
    </row>
    <row r="276" spans="1:1" s="27" customFormat="1" x14ac:dyDescent="0.35">
      <c r="A276" s="51"/>
    </row>
    <row r="277" spans="1:1" s="27" customFormat="1" x14ac:dyDescent="0.35">
      <c r="A277" s="51"/>
    </row>
    <row r="278" spans="1:1" s="27" customFormat="1" x14ac:dyDescent="0.35">
      <c r="A278" s="51"/>
    </row>
    <row r="279" spans="1:1" s="27" customFormat="1" x14ac:dyDescent="0.35">
      <c r="A279" s="51"/>
    </row>
    <row r="280" spans="1:1" s="27" customFormat="1" x14ac:dyDescent="0.35">
      <c r="A280" s="51"/>
    </row>
    <row r="281" spans="1:1" s="27" customFormat="1" x14ac:dyDescent="0.35">
      <c r="A281" s="51"/>
    </row>
    <row r="282" spans="1:1" s="27" customFormat="1" x14ac:dyDescent="0.35">
      <c r="A282" s="51"/>
    </row>
    <row r="283" spans="1:1" s="27" customFormat="1" x14ac:dyDescent="0.35">
      <c r="A283" s="51"/>
    </row>
    <row r="284" spans="1:1" s="27" customFormat="1" x14ac:dyDescent="0.35">
      <c r="A284" s="51"/>
    </row>
    <row r="285" spans="1:1" s="27" customFormat="1" x14ac:dyDescent="0.35">
      <c r="A285" s="51"/>
    </row>
    <row r="286" spans="1:1" s="27" customFormat="1" x14ac:dyDescent="0.35">
      <c r="A286" s="51"/>
    </row>
    <row r="287" spans="1:1" s="27" customFormat="1" x14ac:dyDescent="0.35">
      <c r="A287" s="51"/>
    </row>
    <row r="288" spans="1:1" s="27" customFormat="1" x14ac:dyDescent="0.35">
      <c r="A288" s="51"/>
    </row>
    <row r="289" spans="1:1" s="27" customFormat="1" x14ac:dyDescent="0.35">
      <c r="A289" s="51"/>
    </row>
    <row r="290" spans="1:1" s="27" customFormat="1" x14ac:dyDescent="0.35">
      <c r="A290" s="51"/>
    </row>
    <row r="291" spans="1:1" s="27" customFormat="1" x14ac:dyDescent="0.35">
      <c r="A291" s="51"/>
    </row>
    <row r="292" spans="1:1" s="27" customFormat="1" x14ac:dyDescent="0.35">
      <c r="A292" s="51"/>
    </row>
    <row r="293" spans="1:1" s="27" customFormat="1" x14ac:dyDescent="0.35">
      <c r="A293" s="51"/>
    </row>
    <row r="294" spans="1:1" s="27" customFormat="1" x14ac:dyDescent="0.35">
      <c r="A294" s="51"/>
    </row>
    <row r="295" spans="1:1" s="27" customFormat="1" x14ac:dyDescent="0.35">
      <c r="A295" s="51"/>
    </row>
    <row r="296" spans="1:1" s="27" customFormat="1" x14ac:dyDescent="0.35">
      <c r="A296" s="51"/>
    </row>
    <row r="297" spans="1:1" s="27" customFormat="1" x14ac:dyDescent="0.35">
      <c r="A297" s="51"/>
    </row>
    <row r="298" spans="1:1" s="27" customFormat="1" x14ac:dyDescent="0.35">
      <c r="A298" s="51"/>
    </row>
    <row r="299" spans="1:1" s="27" customFormat="1" x14ac:dyDescent="0.35">
      <c r="A299" s="51"/>
    </row>
    <row r="300" spans="1:1" s="27" customFormat="1" x14ac:dyDescent="0.35">
      <c r="A300" s="51"/>
    </row>
    <row r="301" spans="1:1" s="27" customFormat="1" x14ac:dyDescent="0.35">
      <c r="A301" s="51"/>
    </row>
    <row r="302" spans="1:1" s="27" customFormat="1" x14ac:dyDescent="0.35">
      <c r="A302" s="51"/>
    </row>
    <row r="303" spans="1:1" s="27" customFormat="1" x14ac:dyDescent="0.35">
      <c r="A303" s="51"/>
    </row>
    <row r="304" spans="1:1" s="27" customFormat="1" x14ac:dyDescent="0.35">
      <c r="A304" s="51"/>
    </row>
    <row r="305" spans="1:1" s="27" customFormat="1" x14ac:dyDescent="0.35">
      <c r="A305" s="51"/>
    </row>
    <row r="306" spans="1:1" s="27" customFormat="1" x14ac:dyDescent="0.35">
      <c r="A306" s="51"/>
    </row>
    <row r="307" spans="1:1" s="27" customFormat="1" x14ac:dyDescent="0.35">
      <c r="A307" s="51"/>
    </row>
    <row r="308" spans="1:1" s="27" customFormat="1" x14ac:dyDescent="0.35">
      <c r="A308" s="51"/>
    </row>
    <row r="309" spans="1:1" s="27" customFormat="1" x14ac:dyDescent="0.35">
      <c r="A309" s="51"/>
    </row>
    <row r="310" spans="1:1" s="27" customFormat="1" x14ac:dyDescent="0.35">
      <c r="A310" s="51"/>
    </row>
    <row r="311" spans="1:1" s="27" customFormat="1" x14ac:dyDescent="0.35">
      <c r="A311" s="51"/>
    </row>
    <row r="312" spans="1:1" s="27" customFormat="1" x14ac:dyDescent="0.35">
      <c r="A312" s="51"/>
    </row>
    <row r="313" spans="1:1" s="27" customFormat="1" x14ac:dyDescent="0.35">
      <c r="A313" s="51"/>
    </row>
    <row r="314" spans="1:1" s="27" customFormat="1" x14ac:dyDescent="0.35">
      <c r="A314" s="51"/>
    </row>
    <row r="315" spans="1:1" s="27" customFormat="1" x14ac:dyDescent="0.35">
      <c r="A315" s="51"/>
    </row>
    <row r="316" spans="1:1" s="27" customFormat="1" x14ac:dyDescent="0.35">
      <c r="A316" s="51"/>
    </row>
    <row r="317" spans="1:1" s="27" customFormat="1" x14ac:dyDescent="0.35">
      <c r="A317" s="51"/>
    </row>
    <row r="318" spans="1:1" s="27" customFormat="1" x14ac:dyDescent="0.35">
      <c r="A318" s="51"/>
    </row>
    <row r="319" spans="1:1" s="27" customFormat="1" x14ac:dyDescent="0.35">
      <c r="A319" s="51"/>
    </row>
    <row r="320" spans="1:1" s="27" customFormat="1" x14ac:dyDescent="0.35">
      <c r="A320" s="51"/>
    </row>
    <row r="321" spans="1:1" s="27" customFormat="1" x14ac:dyDescent="0.35">
      <c r="A321" s="51"/>
    </row>
    <row r="322" spans="1:1" s="27" customFormat="1" x14ac:dyDescent="0.35">
      <c r="A322" s="51"/>
    </row>
    <row r="323" spans="1:1" s="27" customFormat="1" x14ac:dyDescent="0.35">
      <c r="A323" s="51"/>
    </row>
    <row r="324" spans="1:1" s="27" customFormat="1" x14ac:dyDescent="0.35">
      <c r="A324" s="51"/>
    </row>
    <row r="325" spans="1:1" s="27" customFormat="1" x14ac:dyDescent="0.35">
      <c r="A325" s="51"/>
    </row>
    <row r="326" spans="1:1" s="27" customFormat="1" x14ac:dyDescent="0.35">
      <c r="A326" s="51"/>
    </row>
    <row r="327" spans="1:1" s="27" customFormat="1" x14ac:dyDescent="0.35">
      <c r="A327" s="51"/>
    </row>
    <row r="328" spans="1:1" s="27" customFormat="1" x14ac:dyDescent="0.35">
      <c r="A328" s="51"/>
    </row>
    <row r="329" spans="1:1" s="27" customFormat="1" x14ac:dyDescent="0.35">
      <c r="A329" s="51"/>
    </row>
    <row r="330" spans="1:1" s="27" customFormat="1" x14ac:dyDescent="0.35">
      <c r="A330" s="51"/>
    </row>
    <row r="331" spans="1:1" s="27" customFormat="1" x14ac:dyDescent="0.35">
      <c r="A331" s="51"/>
    </row>
    <row r="332" spans="1:1" s="27" customFormat="1" x14ac:dyDescent="0.35">
      <c r="A332" s="51"/>
    </row>
    <row r="333" spans="1:1" s="27" customFormat="1" x14ac:dyDescent="0.35">
      <c r="A333" s="51"/>
    </row>
    <row r="334" spans="1:1" s="27" customFormat="1" x14ac:dyDescent="0.35">
      <c r="A334" s="51"/>
    </row>
    <row r="335" spans="1:1" s="27" customFormat="1" x14ac:dyDescent="0.35">
      <c r="A335" s="51"/>
    </row>
    <row r="336" spans="1:1" s="27" customFormat="1" x14ac:dyDescent="0.35">
      <c r="A336" s="51"/>
    </row>
    <row r="337" spans="1:1" s="27" customFormat="1" x14ac:dyDescent="0.35">
      <c r="A337" s="51"/>
    </row>
    <row r="338" spans="1:1" s="27" customFormat="1" x14ac:dyDescent="0.35">
      <c r="A338" s="51"/>
    </row>
    <row r="339" spans="1:1" s="27" customFormat="1" x14ac:dyDescent="0.35">
      <c r="A339" s="51"/>
    </row>
    <row r="340" spans="1:1" s="27" customFormat="1" x14ac:dyDescent="0.35">
      <c r="A340" s="51"/>
    </row>
    <row r="341" spans="1:1" s="27" customFormat="1" x14ac:dyDescent="0.35">
      <c r="A341" s="51"/>
    </row>
    <row r="342" spans="1:1" s="27" customFormat="1" x14ac:dyDescent="0.35">
      <c r="A342" s="51"/>
    </row>
    <row r="343" spans="1:1" s="27" customFormat="1" x14ac:dyDescent="0.35">
      <c r="A343" s="51"/>
    </row>
    <row r="344" spans="1:1" s="27" customFormat="1" x14ac:dyDescent="0.35">
      <c r="A344" s="51"/>
    </row>
    <row r="345" spans="1:1" s="27" customFormat="1" x14ac:dyDescent="0.35">
      <c r="A345" s="51"/>
    </row>
    <row r="346" spans="1:1" s="27" customFormat="1" x14ac:dyDescent="0.35">
      <c r="A346" s="51"/>
    </row>
    <row r="347" spans="1:1" s="27" customFormat="1" x14ac:dyDescent="0.35">
      <c r="A347" s="51"/>
    </row>
    <row r="348" spans="1:1" s="27" customFormat="1" x14ac:dyDescent="0.35">
      <c r="A348" s="51"/>
    </row>
    <row r="349" spans="1:1" s="27" customFormat="1" x14ac:dyDescent="0.35">
      <c r="A349" s="51"/>
    </row>
    <row r="350" spans="1:1" s="27" customFormat="1" x14ac:dyDescent="0.35">
      <c r="A350" s="51"/>
    </row>
    <row r="351" spans="1:1" s="27" customFormat="1" x14ac:dyDescent="0.35">
      <c r="A351" s="51"/>
    </row>
    <row r="352" spans="1:1" s="27" customFormat="1" x14ac:dyDescent="0.35">
      <c r="A352" s="51"/>
    </row>
    <row r="353" spans="1:1" s="27" customFormat="1" x14ac:dyDescent="0.35">
      <c r="A353" s="51"/>
    </row>
    <row r="354" spans="1:1" s="27" customFormat="1" x14ac:dyDescent="0.35">
      <c r="A354" s="51"/>
    </row>
    <row r="355" spans="1:1" s="27" customFormat="1" x14ac:dyDescent="0.35">
      <c r="A355" s="51"/>
    </row>
    <row r="356" spans="1:1" s="27" customFormat="1" x14ac:dyDescent="0.35">
      <c r="A356" s="51"/>
    </row>
    <row r="357" spans="1:1" s="27" customFormat="1" x14ac:dyDescent="0.35">
      <c r="A357" s="51"/>
    </row>
    <row r="358" spans="1:1" s="27" customFormat="1" x14ac:dyDescent="0.35">
      <c r="A358" s="51"/>
    </row>
    <row r="359" spans="1:1" s="27" customFormat="1" x14ac:dyDescent="0.35">
      <c r="A359" s="51"/>
    </row>
    <row r="360" spans="1:1" s="27" customFormat="1" x14ac:dyDescent="0.35">
      <c r="A360" s="51"/>
    </row>
    <row r="361" spans="1:1" s="27" customFormat="1" x14ac:dyDescent="0.35">
      <c r="A361" s="51"/>
    </row>
    <row r="362" spans="1:1" s="27" customFormat="1" x14ac:dyDescent="0.35">
      <c r="A362" s="51"/>
    </row>
    <row r="363" spans="1:1" s="27" customFormat="1" x14ac:dyDescent="0.35">
      <c r="A363" s="51"/>
    </row>
    <row r="364" spans="1:1" s="27" customFormat="1" x14ac:dyDescent="0.35">
      <c r="A364" s="51"/>
    </row>
    <row r="365" spans="1:1" s="27" customFormat="1" x14ac:dyDescent="0.35">
      <c r="A365" s="51"/>
    </row>
    <row r="366" spans="1:1" s="27" customFormat="1" x14ac:dyDescent="0.35">
      <c r="A366" s="51"/>
    </row>
    <row r="367" spans="1:1" s="27" customFormat="1" x14ac:dyDescent="0.35">
      <c r="A367" s="51"/>
    </row>
    <row r="368" spans="1:1" s="27" customFormat="1" x14ac:dyDescent="0.35">
      <c r="A368" s="51"/>
    </row>
    <row r="369" spans="1:1" s="27" customFormat="1" x14ac:dyDescent="0.35">
      <c r="A369" s="51"/>
    </row>
    <row r="370" spans="1:1" s="27" customFormat="1" x14ac:dyDescent="0.35">
      <c r="A370" s="51"/>
    </row>
    <row r="371" spans="1:1" s="27" customFormat="1" x14ac:dyDescent="0.35">
      <c r="A371" s="51"/>
    </row>
    <row r="372" spans="1:1" s="27" customFormat="1" x14ac:dyDescent="0.35">
      <c r="A372" s="51"/>
    </row>
    <row r="373" spans="1:1" s="27" customFormat="1" x14ac:dyDescent="0.35">
      <c r="A373" s="51"/>
    </row>
    <row r="374" spans="1:1" s="27" customFormat="1" x14ac:dyDescent="0.35">
      <c r="A374" s="51"/>
    </row>
    <row r="375" spans="1:1" s="27" customFormat="1" x14ac:dyDescent="0.35">
      <c r="A375" s="51"/>
    </row>
    <row r="376" spans="1:1" s="27" customFormat="1" x14ac:dyDescent="0.35">
      <c r="A376" s="51"/>
    </row>
    <row r="377" spans="1:1" s="27" customFormat="1" x14ac:dyDescent="0.35">
      <c r="A377" s="51"/>
    </row>
    <row r="378" spans="1:1" s="27" customFormat="1" x14ac:dyDescent="0.35">
      <c r="A378" s="51"/>
    </row>
    <row r="379" spans="1:1" s="27" customFormat="1" x14ac:dyDescent="0.35">
      <c r="A379" s="51"/>
    </row>
    <row r="380" spans="1:1" s="27" customFormat="1" x14ac:dyDescent="0.35">
      <c r="A380" s="51"/>
    </row>
    <row r="381" spans="1:1" s="27" customFormat="1" x14ac:dyDescent="0.35">
      <c r="A381" s="51"/>
    </row>
    <row r="382" spans="1:1" s="27" customFormat="1" x14ac:dyDescent="0.35">
      <c r="A382" s="51"/>
    </row>
    <row r="383" spans="1:1" s="27" customFormat="1" x14ac:dyDescent="0.35">
      <c r="A383" s="51"/>
    </row>
    <row r="384" spans="1:1" s="27" customFormat="1" x14ac:dyDescent="0.35">
      <c r="A384" s="51"/>
    </row>
    <row r="385" spans="1:1" s="27" customFormat="1" x14ac:dyDescent="0.35">
      <c r="A385" s="51"/>
    </row>
    <row r="386" spans="1:1" s="27" customFormat="1" x14ac:dyDescent="0.35">
      <c r="A386" s="51"/>
    </row>
    <row r="387" spans="1:1" s="27" customFormat="1" x14ac:dyDescent="0.35">
      <c r="A387" s="51"/>
    </row>
    <row r="388" spans="1:1" s="27" customFormat="1" x14ac:dyDescent="0.35">
      <c r="A388" s="51"/>
    </row>
    <row r="389" spans="1:1" s="27" customFormat="1" x14ac:dyDescent="0.35">
      <c r="A389" s="51"/>
    </row>
    <row r="390" spans="1:1" s="27" customFormat="1" x14ac:dyDescent="0.35">
      <c r="A390" s="51"/>
    </row>
    <row r="391" spans="1:1" s="27" customFormat="1" x14ac:dyDescent="0.35">
      <c r="A391" s="51"/>
    </row>
    <row r="392" spans="1:1" s="27" customFormat="1" x14ac:dyDescent="0.35">
      <c r="A392" s="51"/>
    </row>
    <row r="393" spans="1:1" s="27" customFormat="1" x14ac:dyDescent="0.35">
      <c r="A393" s="51"/>
    </row>
    <row r="394" spans="1:1" s="27" customFormat="1" x14ac:dyDescent="0.35">
      <c r="A394" s="51"/>
    </row>
    <row r="395" spans="1:1" s="27" customFormat="1" x14ac:dyDescent="0.35">
      <c r="A395" s="51"/>
    </row>
    <row r="396" spans="1:1" s="27" customFormat="1" x14ac:dyDescent="0.35">
      <c r="A396" s="51"/>
    </row>
    <row r="397" spans="1:1" s="27" customFormat="1" x14ac:dyDescent="0.35">
      <c r="A397" s="51"/>
    </row>
    <row r="398" spans="1:1" s="27" customFormat="1" x14ac:dyDescent="0.35">
      <c r="A398" s="51"/>
    </row>
    <row r="399" spans="1:1" s="27" customFormat="1" x14ac:dyDescent="0.35">
      <c r="A399" s="51"/>
    </row>
    <row r="400" spans="1:1" s="27" customFormat="1" x14ac:dyDescent="0.35">
      <c r="A400" s="51"/>
    </row>
    <row r="401" spans="1:1" s="27" customFormat="1" x14ac:dyDescent="0.35">
      <c r="A401" s="51"/>
    </row>
    <row r="402" spans="1:1" s="27" customFormat="1" x14ac:dyDescent="0.35">
      <c r="A402" s="51"/>
    </row>
    <row r="403" spans="1:1" s="27" customFormat="1" x14ac:dyDescent="0.35">
      <c r="A403" s="51"/>
    </row>
    <row r="404" spans="1:1" s="27" customFormat="1" x14ac:dyDescent="0.35">
      <c r="A404" s="51"/>
    </row>
    <row r="405" spans="1:1" s="27" customFormat="1" x14ac:dyDescent="0.35">
      <c r="A405" s="51"/>
    </row>
    <row r="406" spans="1:1" s="27" customFormat="1" x14ac:dyDescent="0.35">
      <c r="A406" s="51"/>
    </row>
    <row r="407" spans="1:1" s="27" customFormat="1" x14ac:dyDescent="0.35">
      <c r="A407" s="51"/>
    </row>
    <row r="408" spans="1:1" s="27" customFormat="1" x14ac:dyDescent="0.35">
      <c r="A408" s="51"/>
    </row>
    <row r="409" spans="1:1" s="27" customFormat="1" x14ac:dyDescent="0.35">
      <c r="A409" s="51"/>
    </row>
    <row r="410" spans="1:1" s="27" customFormat="1" x14ac:dyDescent="0.35">
      <c r="A410" s="51"/>
    </row>
    <row r="411" spans="1:1" s="27" customFormat="1" x14ac:dyDescent="0.35">
      <c r="A411" s="51"/>
    </row>
    <row r="412" spans="1:1" s="27" customFormat="1" x14ac:dyDescent="0.35">
      <c r="A412" s="51"/>
    </row>
    <row r="413" spans="1:1" s="27" customFormat="1" x14ac:dyDescent="0.35">
      <c r="A413" s="51"/>
    </row>
    <row r="414" spans="1:1" s="27" customFormat="1" x14ac:dyDescent="0.35">
      <c r="A414" s="51"/>
    </row>
    <row r="415" spans="1:1" s="27" customFormat="1" x14ac:dyDescent="0.35">
      <c r="A415" s="51"/>
    </row>
    <row r="416" spans="1:1" s="27" customFormat="1" x14ac:dyDescent="0.35">
      <c r="A416" s="51"/>
    </row>
    <row r="417" spans="1:1" s="27" customFormat="1" x14ac:dyDescent="0.35">
      <c r="A417" s="51"/>
    </row>
    <row r="418" spans="1:1" s="27" customFormat="1" x14ac:dyDescent="0.35">
      <c r="A418" s="51"/>
    </row>
    <row r="419" spans="1:1" s="27" customFormat="1" x14ac:dyDescent="0.35">
      <c r="A419" s="51"/>
    </row>
    <row r="420" spans="1:1" s="27" customFormat="1" x14ac:dyDescent="0.35">
      <c r="A420" s="51"/>
    </row>
    <row r="421" spans="1:1" s="27" customFormat="1" x14ac:dyDescent="0.35">
      <c r="A421" s="51"/>
    </row>
    <row r="422" spans="1:1" s="27" customFormat="1" x14ac:dyDescent="0.35">
      <c r="A422" s="51"/>
    </row>
    <row r="423" spans="1:1" s="27" customFormat="1" x14ac:dyDescent="0.35">
      <c r="A423" s="51"/>
    </row>
    <row r="424" spans="1:1" s="27" customFormat="1" x14ac:dyDescent="0.35">
      <c r="A424" s="51"/>
    </row>
    <row r="425" spans="1:1" s="27" customFormat="1" x14ac:dyDescent="0.35">
      <c r="A425" s="51"/>
    </row>
    <row r="426" spans="1:1" s="27" customFormat="1" x14ac:dyDescent="0.35">
      <c r="A426" s="51"/>
    </row>
    <row r="427" spans="1:1" s="27" customFormat="1" x14ac:dyDescent="0.35">
      <c r="A427" s="51"/>
    </row>
    <row r="428" spans="1:1" s="27" customFormat="1" x14ac:dyDescent="0.35">
      <c r="A428" s="51"/>
    </row>
    <row r="429" spans="1:1" s="27" customFormat="1" x14ac:dyDescent="0.35">
      <c r="A429" s="51"/>
    </row>
    <row r="430" spans="1:1" s="27" customFormat="1" x14ac:dyDescent="0.35">
      <c r="A430" s="51"/>
    </row>
    <row r="431" spans="1:1" s="27" customFormat="1" x14ac:dyDescent="0.35">
      <c r="A431" s="51"/>
    </row>
    <row r="432" spans="1:1" s="27" customFormat="1" x14ac:dyDescent="0.35">
      <c r="A432" s="51"/>
    </row>
    <row r="433" spans="1:1" s="27" customFormat="1" x14ac:dyDescent="0.35">
      <c r="A433" s="51"/>
    </row>
    <row r="434" spans="1:1" s="27" customFormat="1" x14ac:dyDescent="0.35">
      <c r="A434" s="51"/>
    </row>
    <row r="435" spans="1:1" s="27" customFormat="1" x14ac:dyDescent="0.35">
      <c r="A435" s="51"/>
    </row>
    <row r="436" spans="1:1" s="27" customFormat="1" x14ac:dyDescent="0.35">
      <c r="A436" s="51"/>
    </row>
    <row r="437" spans="1:1" s="27" customFormat="1" x14ac:dyDescent="0.35">
      <c r="A437" s="51"/>
    </row>
    <row r="438" spans="1:1" s="27" customFormat="1" x14ac:dyDescent="0.35">
      <c r="A438" s="51"/>
    </row>
    <row r="439" spans="1:1" s="27" customFormat="1" x14ac:dyDescent="0.35">
      <c r="A439" s="51"/>
    </row>
    <row r="440" spans="1:1" s="27" customFormat="1" x14ac:dyDescent="0.35">
      <c r="A440" s="51"/>
    </row>
    <row r="441" spans="1:1" s="27" customFormat="1" x14ac:dyDescent="0.35">
      <c r="A441" s="51"/>
    </row>
    <row r="442" spans="1:1" s="27" customFormat="1" x14ac:dyDescent="0.35">
      <c r="A442" s="51"/>
    </row>
    <row r="443" spans="1:1" s="27" customFormat="1" x14ac:dyDescent="0.35">
      <c r="A443" s="51"/>
    </row>
    <row r="444" spans="1:1" s="27" customFormat="1" x14ac:dyDescent="0.35">
      <c r="A444" s="51"/>
    </row>
    <row r="445" spans="1:1" s="27" customFormat="1" x14ac:dyDescent="0.35">
      <c r="A445" s="51"/>
    </row>
    <row r="446" spans="1:1" s="27" customFormat="1" x14ac:dyDescent="0.35">
      <c r="A446" s="51"/>
    </row>
    <row r="447" spans="1:1" s="27" customFormat="1" x14ac:dyDescent="0.35">
      <c r="A447" s="51"/>
    </row>
    <row r="448" spans="1:1" s="27" customFormat="1" x14ac:dyDescent="0.35">
      <c r="A448" s="51"/>
    </row>
    <row r="449" spans="1:2" s="27" customFormat="1" x14ac:dyDescent="0.35">
      <c r="A449" s="51"/>
    </row>
    <row r="450" spans="1:2" s="27" customFormat="1" x14ac:dyDescent="0.35">
      <c r="A450" s="51"/>
    </row>
    <row r="451" spans="1:2" s="27" customFormat="1" x14ac:dyDescent="0.35">
      <c r="A451" s="51"/>
    </row>
    <row r="452" spans="1:2" s="27" customFormat="1" x14ac:dyDescent="0.35">
      <c r="A452" s="51"/>
    </row>
    <row r="453" spans="1:2" s="27" customFormat="1" x14ac:dyDescent="0.35">
      <c r="A453" s="51"/>
    </row>
    <row r="454" spans="1:2" s="27" customFormat="1" x14ac:dyDescent="0.35">
      <c r="A454" s="51"/>
    </row>
    <row r="455" spans="1:2" s="27" customFormat="1" x14ac:dyDescent="0.35">
      <c r="A455" s="51"/>
    </row>
    <row r="456" spans="1:2" s="27" customFormat="1" x14ac:dyDescent="0.35">
      <c r="A456" s="51"/>
    </row>
    <row r="457" spans="1:2" s="27" customFormat="1" x14ac:dyDescent="0.35">
      <c r="A457" s="51"/>
    </row>
    <row r="458" spans="1:2" s="27" customFormat="1" x14ac:dyDescent="0.35">
      <c r="A458" s="51"/>
    </row>
    <row r="459" spans="1:2" s="27" customFormat="1" x14ac:dyDescent="0.35">
      <c r="A459" s="51"/>
    </row>
    <row r="460" spans="1:2" s="27" customFormat="1" x14ac:dyDescent="0.35">
      <c r="A460" s="51"/>
    </row>
    <row r="461" spans="1:2" s="27" customFormat="1" x14ac:dyDescent="0.35">
      <c r="A461" s="51"/>
    </row>
    <row r="462" spans="1:2" s="27" customFormat="1" x14ac:dyDescent="0.35">
      <c r="A462" s="51"/>
    </row>
    <row r="463" spans="1:2" s="27" customFormat="1" x14ac:dyDescent="0.35">
      <c r="A463" s="51"/>
      <c r="B463" s="70"/>
    </row>
    <row r="464" spans="1:2" s="27" customFormat="1" x14ac:dyDescent="0.35">
      <c r="A464" s="51"/>
      <c r="B464" s="70"/>
    </row>
    <row r="465" spans="1:2" s="27" customFormat="1" x14ac:dyDescent="0.35">
      <c r="A465" s="51"/>
      <c r="B465" s="70"/>
    </row>
    <row r="466" spans="1:2" s="27" customFormat="1" x14ac:dyDescent="0.35">
      <c r="A466" s="51"/>
      <c r="B466" s="70"/>
    </row>
    <row r="467" spans="1:2" s="27" customFormat="1" x14ac:dyDescent="0.35">
      <c r="A467" s="51"/>
      <c r="B467" s="70"/>
    </row>
    <row r="468" spans="1:2" s="27" customFormat="1" x14ac:dyDescent="0.35">
      <c r="A468" s="51"/>
      <c r="B468" s="70"/>
    </row>
    <row r="469" spans="1:2" s="27" customFormat="1" x14ac:dyDescent="0.35">
      <c r="A469" s="51"/>
      <c r="B469" s="70"/>
    </row>
    <row r="470" spans="1:2" s="27" customFormat="1" x14ac:dyDescent="0.35">
      <c r="A470" s="51"/>
      <c r="B470" s="70"/>
    </row>
    <row r="471" spans="1:2" s="27" customFormat="1" x14ac:dyDescent="0.35">
      <c r="A471" s="51"/>
      <c r="B471" s="70"/>
    </row>
    <row r="472" spans="1:2" s="27" customFormat="1" x14ac:dyDescent="0.35">
      <c r="A472" s="51"/>
      <c r="B472" s="70"/>
    </row>
    <row r="473" spans="1:2" s="27" customFormat="1" x14ac:dyDescent="0.35">
      <c r="A473" s="51"/>
      <c r="B473" s="70"/>
    </row>
    <row r="474" spans="1:2" s="27" customFormat="1" x14ac:dyDescent="0.35">
      <c r="A474" s="51"/>
      <c r="B474" s="70"/>
    </row>
    <row r="475" spans="1:2" s="27" customFormat="1" x14ac:dyDescent="0.35">
      <c r="A475" s="51"/>
      <c r="B475" s="70"/>
    </row>
    <row r="476" spans="1:2" s="27" customFormat="1" x14ac:dyDescent="0.35">
      <c r="A476" s="51"/>
      <c r="B476" s="70"/>
    </row>
    <row r="477" spans="1:2" s="27" customFormat="1" x14ac:dyDescent="0.35">
      <c r="A477" s="51"/>
      <c r="B477" s="70"/>
    </row>
    <row r="478" spans="1:2" s="27" customFormat="1" x14ac:dyDescent="0.35">
      <c r="A478" s="51"/>
      <c r="B478" s="70"/>
    </row>
    <row r="479" spans="1:2" s="27" customFormat="1" x14ac:dyDescent="0.35">
      <c r="A479" s="51"/>
      <c r="B479" s="70"/>
    </row>
    <row r="480" spans="1:2" s="27" customFormat="1" x14ac:dyDescent="0.35">
      <c r="A480" s="51"/>
      <c r="B480" s="70"/>
    </row>
    <row r="481" spans="1:2" s="27" customFormat="1" x14ac:dyDescent="0.35">
      <c r="A481" s="51"/>
      <c r="B481" s="70"/>
    </row>
    <row r="482" spans="1:2" s="27" customFormat="1" x14ac:dyDescent="0.35">
      <c r="A482" s="51"/>
      <c r="B482" s="70"/>
    </row>
    <row r="483" spans="1:2" s="27" customFormat="1" x14ac:dyDescent="0.35">
      <c r="A483" s="51"/>
      <c r="B483" s="70"/>
    </row>
    <row r="484" spans="1:2" s="27" customFormat="1" x14ac:dyDescent="0.35">
      <c r="A484" s="51"/>
      <c r="B484" s="70"/>
    </row>
    <row r="485" spans="1:2" s="27" customFormat="1" x14ac:dyDescent="0.35">
      <c r="A485" s="51"/>
      <c r="B485" s="70"/>
    </row>
    <row r="486" spans="1:2" s="27" customFormat="1" x14ac:dyDescent="0.35">
      <c r="A486" s="51"/>
      <c r="B486" s="70"/>
    </row>
    <row r="487" spans="1:2" s="27" customFormat="1" x14ac:dyDescent="0.35">
      <c r="A487" s="51"/>
      <c r="B487" s="70"/>
    </row>
    <row r="488" spans="1:2" s="27" customFormat="1" x14ac:dyDescent="0.35">
      <c r="A488" s="51"/>
      <c r="B488" s="70"/>
    </row>
    <row r="489" spans="1:2" s="27" customFormat="1" x14ac:dyDescent="0.35">
      <c r="A489" s="51"/>
      <c r="B489" s="70"/>
    </row>
    <row r="490" spans="1:2" s="27" customFormat="1" x14ac:dyDescent="0.35">
      <c r="A490" s="51"/>
      <c r="B490" s="70"/>
    </row>
    <row r="491" spans="1:2" s="27" customFormat="1" x14ac:dyDescent="0.35">
      <c r="A491" s="51"/>
      <c r="B491" s="70"/>
    </row>
    <row r="492" spans="1:2" s="27" customFormat="1" x14ac:dyDescent="0.35">
      <c r="A492" s="51"/>
      <c r="B492" s="70"/>
    </row>
    <row r="493" spans="1:2" s="27" customFormat="1" x14ac:dyDescent="0.35">
      <c r="A493" s="51"/>
      <c r="B493" s="70"/>
    </row>
    <row r="494" spans="1:2" s="27" customFormat="1" x14ac:dyDescent="0.35">
      <c r="A494" s="51"/>
      <c r="B494" s="70"/>
    </row>
    <row r="495" spans="1:2" s="27" customFormat="1" x14ac:dyDescent="0.35">
      <c r="A495" s="51"/>
      <c r="B495" s="70"/>
    </row>
    <row r="496" spans="1:2" s="27" customFormat="1" x14ac:dyDescent="0.35">
      <c r="A496" s="51"/>
      <c r="B496" s="70"/>
    </row>
    <row r="497" spans="1:2" s="27" customFormat="1" x14ac:dyDescent="0.35">
      <c r="A497" s="51"/>
      <c r="B497" s="70"/>
    </row>
    <row r="498" spans="1:2" s="27" customFormat="1" x14ac:dyDescent="0.35">
      <c r="A498" s="51"/>
      <c r="B498" s="70"/>
    </row>
    <row r="499" spans="1:2" s="27" customFormat="1" x14ac:dyDescent="0.35">
      <c r="A499" s="51"/>
      <c r="B499" s="70"/>
    </row>
    <row r="500" spans="1:2" s="27" customFormat="1" x14ac:dyDescent="0.35">
      <c r="A500" s="51"/>
      <c r="B500" s="70"/>
    </row>
    <row r="501" spans="1:2" s="27" customFormat="1" x14ac:dyDescent="0.35">
      <c r="A501" s="51"/>
      <c r="B501" s="70"/>
    </row>
    <row r="502" spans="1:2" s="27" customFormat="1" x14ac:dyDescent="0.35">
      <c r="A502" s="51"/>
      <c r="B502" s="70"/>
    </row>
    <row r="503" spans="1:2" s="27" customFormat="1" x14ac:dyDescent="0.35">
      <c r="A503" s="51"/>
      <c r="B503" s="70"/>
    </row>
    <row r="504" spans="1:2" s="27" customFormat="1" x14ac:dyDescent="0.35">
      <c r="A504" s="51"/>
      <c r="B504" s="70"/>
    </row>
    <row r="505" spans="1:2" s="27" customFormat="1" x14ac:dyDescent="0.35">
      <c r="A505" s="51"/>
      <c r="B505" s="70"/>
    </row>
    <row r="506" spans="1:2" s="27" customFormat="1" x14ac:dyDescent="0.35">
      <c r="A506" s="51"/>
      <c r="B506" s="70"/>
    </row>
    <row r="507" spans="1:2" s="27" customFormat="1" x14ac:dyDescent="0.35">
      <c r="A507" s="51"/>
      <c r="B507" s="70"/>
    </row>
    <row r="508" spans="1:2" s="27" customFormat="1" x14ac:dyDescent="0.35">
      <c r="A508" s="51"/>
      <c r="B508" s="70"/>
    </row>
    <row r="509" spans="1:2" s="27" customFormat="1" x14ac:dyDescent="0.35">
      <c r="A509" s="51"/>
      <c r="B509" s="70"/>
    </row>
    <row r="510" spans="1:2" s="27" customFormat="1" x14ac:dyDescent="0.35">
      <c r="A510" s="51"/>
      <c r="B510" s="70"/>
    </row>
    <row r="511" spans="1:2" s="27" customFormat="1" x14ac:dyDescent="0.35">
      <c r="A511" s="51"/>
      <c r="B511" s="70"/>
    </row>
    <row r="512" spans="1:2" s="27" customFormat="1" x14ac:dyDescent="0.35">
      <c r="A512" s="51"/>
      <c r="B512" s="70"/>
    </row>
    <row r="513" spans="1:2" s="27" customFormat="1" x14ac:dyDescent="0.35">
      <c r="A513" s="51"/>
      <c r="B513" s="70"/>
    </row>
    <row r="514" spans="1:2" s="27" customFormat="1" x14ac:dyDescent="0.35">
      <c r="A514" s="51"/>
      <c r="B514" s="70"/>
    </row>
    <row r="515" spans="1:2" s="27" customFormat="1" x14ac:dyDescent="0.35">
      <c r="A515" s="51"/>
      <c r="B515" s="70"/>
    </row>
    <row r="516" spans="1:2" s="27" customFormat="1" x14ac:dyDescent="0.35">
      <c r="A516" s="51"/>
      <c r="B516" s="70"/>
    </row>
    <row r="517" spans="1:2" s="27" customFormat="1" x14ac:dyDescent="0.35">
      <c r="A517" s="51"/>
      <c r="B517" s="70"/>
    </row>
    <row r="518" spans="1:2" s="27" customFormat="1" x14ac:dyDescent="0.35">
      <c r="A518" s="51"/>
      <c r="B518" s="70"/>
    </row>
    <row r="519" spans="1:2" s="27" customFormat="1" x14ac:dyDescent="0.35">
      <c r="A519" s="51"/>
      <c r="B519" s="70"/>
    </row>
    <row r="520" spans="1:2" s="27" customFormat="1" x14ac:dyDescent="0.35">
      <c r="A520" s="51"/>
      <c r="B520" s="70"/>
    </row>
    <row r="521" spans="1:2" s="27" customFormat="1" x14ac:dyDescent="0.35">
      <c r="A521" s="51"/>
      <c r="B521" s="70"/>
    </row>
    <row r="522" spans="1:2" s="27" customFormat="1" x14ac:dyDescent="0.35">
      <c r="A522" s="51"/>
      <c r="B522" s="70"/>
    </row>
    <row r="523" spans="1:2" s="27" customFormat="1" x14ac:dyDescent="0.35">
      <c r="A523" s="51"/>
      <c r="B523" s="70"/>
    </row>
    <row r="524" spans="1:2" s="27" customFormat="1" x14ac:dyDescent="0.35">
      <c r="A524" s="51"/>
      <c r="B524" s="70"/>
    </row>
    <row r="525" spans="1:2" s="27" customFormat="1" x14ac:dyDescent="0.35">
      <c r="A525" s="51"/>
      <c r="B525" s="70"/>
    </row>
    <row r="526" spans="1:2" s="27" customFormat="1" x14ac:dyDescent="0.35">
      <c r="A526" s="51"/>
      <c r="B526" s="70"/>
    </row>
    <row r="527" spans="1:2" s="27" customFormat="1" x14ac:dyDescent="0.35">
      <c r="A527" s="51"/>
      <c r="B527" s="70"/>
    </row>
    <row r="528" spans="1:2" s="27" customFormat="1" x14ac:dyDescent="0.35">
      <c r="A528" s="51"/>
      <c r="B528" s="70"/>
    </row>
    <row r="529" spans="1:2" s="27" customFormat="1" x14ac:dyDescent="0.35">
      <c r="A529" s="51"/>
      <c r="B529" s="70"/>
    </row>
    <row r="530" spans="1:2" s="27" customFormat="1" x14ac:dyDescent="0.35">
      <c r="A530" s="51"/>
      <c r="B530" s="70"/>
    </row>
    <row r="531" spans="1:2" s="27" customFormat="1" x14ac:dyDescent="0.35">
      <c r="A531" s="51"/>
      <c r="B531" s="70"/>
    </row>
    <row r="532" spans="1:2" s="27" customFormat="1" x14ac:dyDescent="0.35">
      <c r="A532" s="51"/>
      <c r="B532" s="70"/>
    </row>
    <row r="533" spans="1:2" s="27" customFormat="1" x14ac:dyDescent="0.35">
      <c r="A533" s="51"/>
      <c r="B533" s="70"/>
    </row>
    <row r="534" spans="1:2" s="27" customFormat="1" x14ac:dyDescent="0.35">
      <c r="A534" s="51"/>
      <c r="B534" s="70"/>
    </row>
    <row r="535" spans="1:2" s="27" customFormat="1" x14ac:dyDescent="0.35">
      <c r="A535" s="51"/>
      <c r="B535" s="70"/>
    </row>
    <row r="536" spans="1:2" s="27" customFormat="1" x14ac:dyDescent="0.35">
      <c r="A536" s="51"/>
      <c r="B536" s="70"/>
    </row>
    <row r="537" spans="1:2" s="27" customFormat="1" x14ac:dyDescent="0.35">
      <c r="A537" s="51"/>
      <c r="B537" s="70"/>
    </row>
    <row r="538" spans="1:2" s="27" customFormat="1" x14ac:dyDescent="0.35">
      <c r="A538" s="51"/>
      <c r="B538" s="70"/>
    </row>
    <row r="539" spans="1:2" s="27" customFormat="1" x14ac:dyDescent="0.35">
      <c r="A539" s="51"/>
      <c r="B539" s="70"/>
    </row>
    <row r="540" spans="1:2" s="27" customFormat="1" x14ac:dyDescent="0.35">
      <c r="A540" s="51"/>
      <c r="B540" s="70"/>
    </row>
    <row r="541" spans="1:2" s="27" customFormat="1" x14ac:dyDescent="0.35">
      <c r="A541" s="51"/>
      <c r="B541" s="70"/>
    </row>
    <row r="542" spans="1:2" s="27" customFormat="1" x14ac:dyDescent="0.35">
      <c r="A542" s="51"/>
      <c r="B542" s="70"/>
    </row>
    <row r="543" spans="1:2" s="27" customFormat="1" x14ac:dyDescent="0.35">
      <c r="A543" s="51"/>
      <c r="B543" s="70"/>
    </row>
    <row r="544" spans="1:2" s="27" customFormat="1" x14ac:dyDescent="0.35">
      <c r="A544" s="51"/>
      <c r="B544" s="70"/>
    </row>
    <row r="545" spans="1:2" s="27" customFormat="1" x14ac:dyDescent="0.35">
      <c r="A545" s="51"/>
      <c r="B545" s="70"/>
    </row>
    <row r="546" spans="1:2" s="27" customFormat="1" x14ac:dyDescent="0.35">
      <c r="A546" s="51"/>
      <c r="B546" s="70"/>
    </row>
    <row r="547" spans="1:2" s="27" customFormat="1" x14ac:dyDescent="0.35">
      <c r="A547" s="51"/>
      <c r="B547" s="70"/>
    </row>
    <row r="548" spans="1:2" s="27" customFormat="1" x14ac:dyDescent="0.35">
      <c r="A548" s="51"/>
      <c r="B548" s="70"/>
    </row>
    <row r="549" spans="1:2" s="27" customFormat="1" x14ac:dyDescent="0.35">
      <c r="A549" s="51"/>
      <c r="B549" s="70"/>
    </row>
    <row r="550" spans="1:2" s="27" customFormat="1" x14ac:dyDescent="0.35">
      <c r="A550" s="51"/>
      <c r="B550" s="70"/>
    </row>
    <row r="551" spans="1:2" s="27" customFormat="1" x14ac:dyDescent="0.35">
      <c r="A551" s="51"/>
      <c r="B551" s="70"/>
    </row>
    <row r="552" spans="1:2" s="27" customFormat="1" x14ac:dyDescent="0.35">
      <c r="A552" s="51"/>
      <c r="B552" s="70"/>
    </row>
    <row r="553" spans="1:2" s="27" customFormat="1" x14ac:dyDescent="0.35">
      <c r="A553" s="51"/>
      <c r="B553" s="70"/>
    </row>
    <row r="554" spans="1:2" s="27" customFormat="1" x14ac:dyDescent="0.35">
      <c r="A554" s="51"/>
      <c r="B554" s="70"/>
    </row>
    <row r="555" spans="1:2" s="27" customFormat="1" x14ac:dyDescent="0.35">
      <c r="A555" s="51"/>
      <c r="B555" s="70"/>
    </row>
    <row r="556" spans="1:2" s="27" customFormat="1" x14ac:dyDescent="0.35">
      <c r="A556" s="51"/>
      <c r="B556" s="70"/>
    </row>
    <row r="557" spans="1:2" s="27" customFormat="1" x14ac:dyDescent="0.35">
      <c r="A557" s="51"/>
      <c r="B557" s="70"/>
    </row>
    <row r="558" spans="1:2" s="27" customFormat="1" x14ac:dyDescent="0.35">
      <c r="A558" s="51"/>
      <c r="B558" s="70"/>
    </row>
    <row r="559" spans="1:2" s="27" customFormat="1" x14ac:dyDescent="0.35">
      <c r="A559" s="51"/>
      <c r="B559" s="70"/>
    </row>
    <row r="560" spans="1:2" s="27" customFormat="1" x14ac:dyDescent="0.35">
      <c r="A560" s="51"/>
      <c r="B560" s="70"/>
    </row>
    <row r="561" spans="1:2" s="27" customFormat="1" x14ac:dyDescent="0.35">
      <c r="A561" s="51"/>
      <c r="B561" s="70"/>
    </row>
    <row r="562" spans="1:2" s="27" customFormat="1" x14ac:dyDescent="0.35">
      <c r="A562" s="51"/>
      <c r="B562" s="70"/>
    </row>
    <row r="563" spans="1:2" s="27" customFormat="1" x14ac:dyDescent="0.35">
      <c r="A563" s="51"/>
      <c r="B563" s="70"/>
    </row>
    <row r="564" spans="1:2" s="27" customFormat="1" x14ac:dyDescent="0.35">
      <c r="A564" s="51"/>
      <c r="B564" s="70"/>
    </row>
    <row r="565" spans="1:2" s="27" customFormat="1" x14ac:dyDescent="0.35">
      <c r="A565" s="51"/>
      <c r="B565" s="70"/>
    </row>
    <row r="566" spans="1:2" s="27" customFormat="1" x14ac:dyDescent="0.35">
      <c r="A566" s="51"/>
      <c r="B566" s="70"/>
    </row>
    <row r="567" spans="1:2" s="27" customFormat="1" x14ac:dyDescent="0.35">
      <c r="A567" s="51"/>
      <c r="B567" s="70"/>
    </row>
    <row r="568" spans="1:2" s="27" customFormat="1" x14ac:dyDescent="0.35">
      <c r="A568" s="51"/>
      <c r="B568" s="70"/>
    </row>
    <row r="569" spans="1:2" s="27" customFormat="1" x14ac:dyDescent="0.35">
      <c r="A569" s="51"/>
      <c r="B569" s="70"/>
    </row>
    <row r="570" spans="1:2" s="27" customFormat="1" x14ac:dyDescent="0.35">
      <c r="A570" s="51"/>
      <c r="B570" s="70"/>
    </row>
    <row r="571" spans="1:2" s="27" customFormat="1" x14ac:dyDescent="0.35">
      <c r="A571" s="51"/>
      <c r="B571" s="70"/>
    </row>
    <row r="572" spans="1:2" s="27" customFormat="1" x14ac:dyDescent="0.35">
      <c r="A572" s="51"/>
      <c r="B572" s="70"/>
    </row>
    <row r="573" spans="1:2" s="27" customFormat="1" x14ac:dyDescent="0.35">
      <c r="A573" s="51"/>
      <c r="B573" s="70"/>
    </row>
    <row r="574" spans="1:2" s="27" customFormat="1" x14ac:dyDescent="0.35">
      <c r="A574" s="51"/>
      <c r="B574" s="70"/>
    </row>
    <row r="575" spans="1:2" s="27" customFormat="1" x14ac:dyDescent="0.35">
      <c r="A575" s="51"/>
      <c r="B575" s="70"/>
    </row>
    <row r="576" spans="1:2" s="27" customFormat="1" x14ac:dyDescent="0.35">
      <c r="A576" s="51"/>
      <c r="B576" s="70"/>
    </row>
    <row r="577" spans="1:2" s="27" customFormat="1" x14ac:dyDescent="0.35">
      <c r="A577" s="51"/>
      <c r="B577" s="70"/>
    </row>
    <row r="578" spans="1:2" s="27" customFormat="1" x14ac:dyDescent="0.35">
      <c r="A578" s="51"/>
      <c r="B578" s="70"/>
    </row>
    <row r="579" spans="1:2" s="27" customFormat="1" x14ac:dyDescent="0.35">
      <c r="A579" s="51"/>
      <c r="B579" s="70"/>
    </row>
    <row r="580" spans="1:2" s="27" customFormat="1" x14ac:dyDescent="0.35">
      <c r="A580" s="51"/>
      <c r="B580" s="70"/>
    </row>
    <row r="581" spans="1:2" s="27" customFormat="1" x14ac:dyDescent="0.35">
      <c r="A581" s="51"/>
      <c r="B581" s="70"/>
    </row>
    <row r="582" spans="1:2" s="27" customFormat="1" x14ac:dyDescent="0.35">
      <c r="A582" s="51"/>
      <c r="B582" s="70"/>
    </row>
    <row r="583" spans="1:2" s="27" customFormat="1" x14ac:dyDescent="0.35">
      <c r="A583" s="51"/>
      <c r="B583" s="70"/>
    </row>
    <row r="584" spans="1:2" s="27" customFormat="1" x14ac:dyDescent="0.35">
      <c r="A584" s="51"/>
      <c r="B584" s="70"/>
    </row>
    <row r="585" spans="1:2" s="27" customFormat="1" x14ac:dyDescent="0.35">
      <c r="A585" s="51"/>
      <c r="B585" s="70"/>
    </row>
    <row r="586" spans="1:2" s="27" customFormat="1" x14ac:dyDescent="0.35">
      <c r="A586" s="51"/>
      <c r="B586" s="70"/>
    </row>
    <row r="587" spans="1:2" s="27" customFormat="1" x14ac:dyDescent="0.35">
      <c r="A587" s="51"/>
      <c r="B587" s="70"/>
    </row>
    <row r="588" spans="1:2" s="27" customFormat="1" x14ac:dyDescent="0.35">
      <c r="A588" s="51"/>
      <c r="B588" s="70"/>
    </row>
    <row r="589" spans="1:2" s="27" customFormat="1" x14ac:dyDescent="0.35">
      <c r="A589" s="51"/>
      <c r="B589" s="70"/>
    </row>
    <row r="590" spans="1:2" s="27" customFormat="1" x14ac:dyDescent="0.35">
      <c r="A590" s="51"/>
      <c r="B590" s="70"/>
    </row>
    <row r="591" spans="1:2" s="27" customFormat="1" x14ac:dyDescent="0.35">
      <c r="A591" s="51"/>
      <c r="B591" s="70"/>
    </row>
    <row r="592" spans="1:2" s="27" customFormat="1" x14ac:dyDescent="0.35">
      <c r="A592" s="51"/>
      <c r="B592" s="70"/>
    </row>
    <row r="593" spans="1:2" s="27" customFormat="1" x14ac:dyDescent="0.35">
      <c r="A593" s="51"/>
      <c r="B593" s="70"/>
    </row>
    <row r="594" spans="1:2" s="27" customFormat="1" x14ac:dyDescent="0.35">
      <c r="A594" s="51"/>
      <c r="B594" s="70"/>
    </row>
    <row r="595" spans="1:2" s="27" customFormat="1" x14ac:dyDescent="0.35">
      <c r="A595" s="51"/>
      <c r="B595" s="70"/>
    </row>
    <row r="596" spans="1:2" s="27" customFormat="1" x14ac:dyDescent="0.35">
      <c r="A596" s="51"/>
      <c r="B596" s="70"/>
    </row>
    <row r="597" spans="1:2" s="27" customFormat="1" x14ac:dyDescent="0.35">
      <c r="A597" s="51"/>
      <c r="B597" s="70"/>
    </row>
    <row r="598" spans="1:2" s="27" customFormat="1" x14ac:dyDescent="0.35">
      <c r="A598" s="51"/>
      <c r="B598" s="70"/>
    </row>
    <row r="599" spans="1:2" s="27" customFormat="1" x14ac:dyDescent="0.35">
      <c r="A599" s="51"/>
      <c r="B599" s="70"/>
    </row>
    <row r="600" spans="1:2" s="27" customFormat="1" x14ac:dyDescent="0.35">
      <c r="A600" s="51"/>
      <c r="B600" s="70"/>
    </row>
    <row r="601" spans="1:2" s="27" customFormat="1" x14ac:dyDescent="0.35">
      <c r="A601" s="51"/>
      <c r="B601" s="70"/>
    </row>
    <row r="602" spans="1:2" s="27" customFormat="1" x14ac:dyDescent="0.35">
      <c r="A602" s="51"/>
      <c r="B602" s="70"/>
    </row>
    <row r="603" spans="1:2" s="27" customFormat="1" x14ac:dyDescent="0.35">
      <c r="A603" s="51"/>
      <c r="B603" s="70"/>
    </row>
    <row r="604" spans="1:2" s="27" customFormat="1" x14ac:dyDescent="0.35">
      <c r="A604" s="51"/>
      <c r="B604" s="70"/>
    </row>
    <row r="605" spans="1:2" s="27" customFormat="1" x14ac:dyDescent="0.35">
      <c r="A605" s="51"/>
      <c r="B605" s="70"/>
    </row>
    <row r="606" spans="1:2" s="27" customFormat="1" x14ac:dyDescent="0.35">
      <c r="A606" s="51"/>
      <c r="B606" s="70"/>
    </row>
    <row r="607" spans="1:2" s="27" customFormat="1" x14ac:dyDescent="0.35">
      <c r="A607" s="51"/>
      <c r="B607" s="70"/>
    </row>
    <row r="608" spans="1:2" s="27" customFormat="1" x14ac:dyDescent="0.35">
      <c r="A608" s="51"/>
      <c r="B608" s="70"/>
    </row>
    <row r="609" spans="1:2" s="27" customFormat="1" x14ac:dyDescent="0.35">
      <c r="A609" s="51"/>
      <c r="B609" s="70"/>
    </row>
    <row r="610" spans="1:2" s="27" customFormat="1" x14ac:dyDescent="0.35">
      <c r="A610" s="51"/>
      <c r="B610" s="70"/>
    </row>
    <row r="611" spans="1:2" s="27" customFormat="1" x14ac:dyDescent="0.35">
      <c r="A611" s="51"/>
      <c r="B611" s="70"/>
    </row>
    <row r="612" spans="1:2" s="27" customFormat="1" x14ac:dyDescent="0.35">
      <c r="A612" s="51"/>
      <c r="B612" s="70"/>
    </row>
    <row r="613" spans="1:2" s="27" customFormat="1" x14ac:dyDescent="0.35">
      <c r="A613" s="51"/>
      <c r="B613" s="70"/>
    </row>
    <row r="614" spans="1:2" s="27" customFormat="1" x14ac:dyDescent="0.35">
      <c r="A614" s="51"/>
      <c r="B614" s="70"/>
    </row>
    <row r="615" spans="1:2" s="27" customFormat="1" x14ac:dyDescent="0.35">
      <c r="A615" s="51"/>
      <c r="B615" s="70"/>
    </row>
    <row r="616" spans="1:2" s="27" customFormat="1" x14ac:dyDescent="0.35">
      <c r="A616" s="51"/>
      <c r="B616" s="70"/>
    </row>
    <row r="617" spans="1:2" s="27" customFormat="1" x14ac:dyDescent="0.35">
      <c r="A617" s="51"/>
      <c r="B617" s="70"/>
    </row>
    <row r="618" spans="1:2" s="27" customFormat="1" x14ac:dyDescent="0.35">
      <c r="A618" s="51"/>
      <c r="B618" s="70"/>
    </row>
    <row r="619" spans="1:2" s="27" customFormat="1" x14ac:dyDescent="0.35">
      <c r="A619" s="51"/>
      <c r="B619" s="70"/>
    </row>
    <row r="620" spans="1:2" s="27" customFormat="1" x14ac:dyDescent="0.35">
      <c r="A620" s="51"/>
      <c r="B620" s="70"/>
    </row>
    <row r="621" spans="1:2" s="27" customFormat="1" x14ac:dyDescent="0.35">
      <c r="A621" s="51"/>
      <c r="B621" s="70"/>
    </row>
    <row r="622" spans="1:2" s="27" customFormat="1" x14ac:dyDescent="0.35">
      <c r="A622" s="51"/>
      <c r="B622" s="70"/>
    </row>
    <row r="623" spans="1:2" s="27" customFormat="1" x14ac:dyDescent="0.35">
      <c r="A623" s="51"/>
      <c r="B623" s="70"/>
    </row>
    <row r="624" spans="1:2" s="27" customFormat="1" x14ac:dyDescent="0.35">
      <c r="A624" s="51"/>
      <c r="B624" s="70"/>
    </row>
    <row r="625" spans="1:2" s="27" customFormat="1" x14ac:dyDescent="0.35">
      <c r="A625" s="51"/>
      <c r="B625" s="70"/>
    </row>
    <row r="626" spans="1:2" s="27" customFormat="1" x14ac:dyDescent="0.35">
      <c r="A626" s="51"/>
      <c r="B626" s="70"/>
    </row>
    <row r="627" spans="1:2" s="27" customFormat="1" x14ac:dyDescent="0.35">
      <c r="A627" s="51"/>
      <c r="B627" s="70"/>
    </row>
    <row r="628" spans="1:2" s="27" customFormat="1" x14ac:dyDescent="0.35">
      <c r="A628" s="51"/>
      <c r="B628" s="70"/>
    </row>
    <row r="629" spans="1:2" s="27" customFormat="1" x14ac:dyDescent="0.35">
      <c r="A629" s="51"/>
      <c r="B629" s="70"/>
    </row>
    <row r="630" spans="1:2" s="27" customFormat="1" x14ac:dyDescent="0.35">
      <c r="A630" s="51"/>
      <c r="B630" s="70"/>
    </row>
    <row r="631" spans="1:2" s="27" customFormat="1" x14ac:dyDescent="0.35">
      <c r="A631" s="51"/>
      <c r="B631" s="70"/>
    </row>
    <row r="632" spans="1:2" s="27" customFormat="1" x14ac:dyDescent="0.35">
      <c r="A632" s="51"/>
      <c r="B632" s="70"/>
    </row>
    <row r="633" spans="1:2" s="27" customFormat="1" x14ac:dyDescent="0.35">
      <c r="A633" s="51"/>
      <c r="B633" s="70"/>
    </row>
    <row r="634" spans="1:2" s="27" customFormat="1" x14ac:dyDescent="0.35">
      <c r="A634" s="51"/>
      <c r="B634" s="70"/>
    </row>
    <row r="635" spans="1:2" s="27" customFormat="1" x14ac:dyDescent="0.35">
      <c r="A635" s="51"/>
      <c r="B635" s="70"/>
    </row>
    <row r="636" spans="1:2" s="27" customFormat="1" x14ac:dyDescent="0.35">
      <c r="A636" s="51"/>
      <c r="B636" s="70"/>
    </row>
    <row r="637" spans="1:2" s="27" customFormat="1" x14ac:dyDescent="0.35">
      <c r="A637" s="51"/>
      <c r="B637" s="70"/>
    </row>
    <row r="638" spans="1:2" s="27" customFormat="1" x14ac:dyDescent="0.35">
      <c r="A638" s="51"/>
      <c r="B638" s="70"/>
    </row>
    <row r="639" spans="1:2" s="27" customFormat="1" x14ac:dyDescent="0.35">
      <c r="A639" s="51"/>
      <c r="B639" s="70"/>
    </row>
    <row r="640" spans="1:2" s="27" customFormat="1" x14ac:dyDescent="0.35">
      <c r="A640" s="51"/>
      <c r="B640" s="70"/>
    </row>
    <row r="641" spans="1:2" s="27" customFormat="1" x14ac:dyDescent="0.35">
      <c r="A641" s="51"/>
      <c r="B641" s="70"/>
    </row>
    <row r="642" spans="1:2" s="27" customFormat="1" x14ac:dyDescent="0.35">
      <c r="A642" s="51"/>
      <c r="B642" s="70"/>
    </row>
    <row r="643" spans="1:2" s="27" customFormat="1" x14ac:dyDescent="0.35">
      <c r="A643" s="51"/>
      <c r="B643" s="70"/>
    </row>
    <row r="644" spans="1:2" s="27" customFormat="1" x14ac:dyDescent="0.35">
      <c r="A644" s="51"/>
      <c r="B644" s="70"/>
    </row>
    <row r="645" spans="1:2" s="27" customFormat="1" x14ac:dyDescent="0.35">
      <c r="A645" s="51"/>
      <c r="B645" s="70"/>
    </row>
    <row r="646" spans="1:2" s="27" customFormat="1" x14ac:dyDescent="0.35">
      <c r="A646" s="51"/>
      <c r="B646" s="70"/>
    </row>
    <row r="647" spans="1:2" s="27" customFormat="1" x14ac:dyDescent="0.35">
      <c r="A647" s="51"/>
      <c r="B647" s="70"/>
    </row>
    <row r="648" spans="1:2" s="27" customFormat="1" x14ac:dyDescent="0.35">
      <c r="A648" s="51"/>
      <c r="B648" s="70"/>
    </row>
    <row r="649" spans="1:2" s="27" customFormat="1" x14ac:dyDescent="0.35">
      <c r="A649" s="51"/>
      <c r="B649" s="70"/>
    </row>
    <row r="650" spans="1:2" s="27" customFormat="1" x14ac:dyDescent="0.35">
      <c r="A650" s="51"/>
      <c r="B650" s="70"/>
    </row>
    <row r="651" spans="1:2" s="27" customFormat="1" x14ac:dyDescent="0.35">
      <c r="A651" s="51"/>
      <c r="B651" s="70"/>
    </row>
    <row r="652" spans="1:2" s="27" customFormat="1" x14ac:dyDescent="0.35">
      <c r="A652" s="51"/>
      <c r="B652" s="70"/>
    </row>
    <row r="653" spans="1:2" s="27" customFormat="1" x14ac:dyDescent="0.35">
      <c r="A653" s="51"/>
      <c r="B653" s="70"/>
    </row>
    <row r="654" spans="1:2" s="27" customFormat="1" x14ac:dyDescent="0.35">
      <c r="A654" s="51"/>
      <c r="B654" s="70"/>
    </row>
    <row r="655" spans="1:2" s="27" customFormat="1" x14ac:dyDescent="0.35">
      <c r="A655" s="51"/>
      <c r="B655" s="70"/>
    </row>
    <row r="656" spans="1:2" s="27" customFormat="1" x14ac:dyDescent="0.35">
      <c r="A656" s="51"/>
      <c r="B656" s="70"/>
    </row>
    <row r="657" spans="1:2" s="27" customFormat="1" x14ac:dyDescent="0.35">
      <c r="A657" s="51"/>
      <c r="B657" s="70"/>
    </row>
    <row r="658" spans="1:2" s="27" customFormat="1" x14ac:dyDescent="0.35">
      <c r="A658" s="51"/>
      <c r="B658" s="70"/>
    </row>
    <row r="659" spans="1:2" s="27" customFormat="1" x14ac:dyDescent="0.35">
      <c r="A659" s="51"/>
      <c r="B659" s="70"/>
    </row>
    <row r="660" spans="1:2" s="27" customFormat="1" x14ac:dyDescent="0.35">
      <c r="A660" s="51"/>
      <c r="B660" s="70"/>
    </row>
    <row r="661" spans="1:2" s="27" customFormat="1" x14ac:dyDescent="0.35">
      <c r="A661" s="51"/>
      <c r="B661" s="70"/>
    </row>
    <row r="662" spans="1:2" s="27" customFormat="1" x14ac:dyDescent="0.35">
      <c r="A662" s="51"/>
      <c r="B662" s="70"/>
    </row>
    <row r="663" spans="1:2" s="27" customFormat="1" x14ac:dyDescent="0.35">
      <c r="A663" s="51"/>
      <c r="B663" s="70"/>
    </row>
    <row r="664" spans="1:2" s="27" customFormat="1" x14ac:dyDescent="0.35">
      <c r="A664" s="51"/>
      <c r="B664" s="70"/>
    </row>
    <row r="665" spans="1:2" s="27" customFormat="1" x14ac:dyDescent="0.35">
      <c r="A665" s="51"/>
      <c r="B665" s="70"/>
    </row>
    <row r="666" spans="1:2" s="27" customFormat="1" x14ac:dyDescent="0.35">
      <c r="A666" s="51"/>
      <c r="B666" s="70"/>
    </row>
    <row r="667" spans="1:2" s="27" customFormat="1" x14ac:dyDescent="0.35">
      <c r="A667" s="51"/>
      <c r="B667" s="70"/>
    </row>
    <row r="668" spans="1:2" s="27" customFormat="1" x14ac:dyDescent="0.35">
      <c r="A668" s="51"/>
      <c r="B668" s="70"/>
    </row>
    <row r="669" spans="1:2" s="27" customFormat="1" x14ac:dyDescent="0.35">
      <c r="A669" s="51"/>
      <c r="B669" s="70"/>
    </row>
    <row r="670" spans="1:2" s="27" customFormat="1" x14ac:dyDescent="0.35">
      <c r="A670" s="51"/>
      <c r="B670" s="70"/>
    </row>
    <row r="671" spans="1:2" s="27" customFormat="1" x14ac:dyDescent="0.35">
      <c r="A671" s="51"/>
      <c r="B671" s="70"/>
    </row>
    <row r="672" spans="1:2" s="27" customFormat="1" x14ac:dyDescent="0.35">
      <c r="A672" s="51"/>
      <c r="B672" s="70"/>
    </row>
    <row r="673" spans="1:2" s="27" customFormat="1" x14ac:dyDescent="0.35">
      <c r="A673" s="51"/>
      <c r="B673" s="70"/>
    </row>
    <row r="674" spans="1:2" s="27" customFormat="1" x14ac:dyDescent="0.35">
      <c r="A674" s="51"/>
      <c r="B674" s="70"/>
    </row>
    <row r="675" spans="1:2" s="27" customFormat="1" x14ac:dyDescent="0.35">
      <c r="A675" s="51"/>
      <c r="B675" s="70"/>
    </row>
    <row r="676" spans="1:2" s="27" customFormat="1" x14ac:dyDescent="0.35">
      <c r="A676" s="51"/>
      <c r="B676" s="70"/>
    </row>
    <row r="677" spans="1:2" s="27" customFormat="1" x14ac:dyDescent="0.35">
      <c r="A677" s="51"/>
      <c r="B677" s="70"/>
    </row>
    <row r="678" spans="1:2" s="27" customFormat="1" x14ac:dyDescent="0.35">
      <c r="A678" s="51"/>
      <c r="B678" s="70"/>
    </row>
    <row r="679" spans="1:2" s="27" customFormat="1" x14ac:dyDescent="0.35">
      <c r="A679" s="51"/>
      <c r="B679" s="70"/>
    </row>
    <row r="680" spans="1:2" s="27" customFormat="1" x14ac:dyDescent="0.35">
      <c r="A680" s="51"/>
      <c r="B680" s="70"/>
    </row>
    <row r="681" spans="1:2" s="27" customFormat="1" x14ac:dyDescent="0.35">
      <c r="A681" s="51"/>
      <c r="B681" s="70"/>
    </row>
    <row r="682" spans="1:2" s="27" customFormat="1" x14ac:dyDescent="0.35">
      <c r="A682" s="51"/>
      <c r="B682" s="70"/>
    </row>
    <row r="683" spans="1:2" s="27" customFormat="1" x14ac:dyDescent="0.35">
      <c r="A683" s="51"/>
      <c r="B683" s="70"/>
    </row>
    <row r="684" spans="1:2" s="27" customFormat="1" x14ac:dyDescent="0.35">
      <c r="A684" s="51"/>
      <c r="B684" s="70"/>
    </row>
    <row r="685" spans="1:2" s="27" customFormat="1" x14ac:dyDescent="0.35">
      <c r="A685" s="51"/>
      <c r="B685" s="70"/>
    </row>
    <row r="686" spans="1:2" s="27" customFormat="1" x14ac:dyDescent="0.35">
      <c r="A686" s="51"/>
      <c r="B686" s="70"/>
    </row>
    <row r="687" spans="1:2" s="27" customFormat="1" x14ac:dyDescent="0.35">
      <c r="A687" s="51"/>
      <c r="B687" s="70"/>
    </row>
    <row r="688" spans="1:2" s="27" customFormat="1" x14ac:dyDescent="0.35">
      <c r="A688" s="51"/>
      <c r="B688" s="70"/>
    </row>
    <row r="689" spans="1:2" s="27" customFormat="1" x14ac:dyDescent="0.35">
      <c r="A689" s="51"/>
      <c r="B689" s="70"/>
    </row>
    <row r="690" spans="1:2" s="27" customFormat="1" x14ac:dyDescent="0.35">
      <c r="A690" s="51"/>
      <c r="B690" s="70"/>
    </row>
    <row r="691" spans="1:2" s="27" customFormat="1" x14ac:dyDescent="0.35">
      <c r="A691" s="51"/>
      <c r="B691" s="70"/>
    </row>
    <row r="692" spans="1:2" s="27" customFormat="1" x14ac:dyDescent="0.35">
      <c r="A692" s="51"/>
      <c r="B692" s="70"/>
    </row>
    <row r="693" spans="1:2" s="27" customFormat="1" x14ac:dyDescent="0.35">
      <c r="A693" s="51"/>
      <c r="B693" s="70"/>
    </row>
    <row r="694" spans="1:2" s="27" customFormat="1" x14ac:dyDescent="0.35">
      <c r="A694" s="51"/>
      <c r="B694" s="70"/>
    </row>
    <row r="695" spans="1:2" s="27" customFormat="1" x14ac:dyDescent="0.35">
      <c r="A695" s="51"/>
      <c r="B695" s="70"/>
    </row>
    <row r="696" spans="1:2" s="27" customFormat="1" x14ac:dyDescent="0.35">
      <c r="A696" s="51"/>
      <c r="B696" s="70"/>
    </row>
    <row r="697" spans="1:2" s="27" customFormat="1" x14ac:dyDescent="0.35">
      <c r="A697" s="51"/>
      <c r="B697" s="70"/>
    </row>
    <row r="698" spans="1:2" s="27" customFormat="1" x14ac:dyDescent="0.35">
      <c r="A698" s="51"/>
      <c r="B698" s="70"/>
    </row>
    <row r="699" spans="1:2" s="27" customFormat="1" x14ac:dyDescent="0.35">
      <c r="A699" s="51"/>
      <c r="B699" s="70"/>
    </row>
    <row r="700" spans="1:2" s="27" customFormat="1" x14ac:dyDescent="0.35">
      <c r="A700" s="51"/>
      <c r="B700" s="70"/>
    </row>
    <row r="701" spans="1:2" s="27" customFormat="1" x14ac:dyDescent="0.35">
      <c r="A701" s="51"/>
      <c r="B701" s="70"/>
    </row>
    <row r="702" spans="1:2" s="27" customFormat="1" x14ac:dyDescent="0.35">
      <c r="A702" s="51"/>
      <c r="B702" s="70"/>
    </row>
    <row r="703" spans="1:2" s="27" customFormat="1" x14ac:dyDescent="0.35">
      <c r="A703" s="51"/>
      <c r="B703" s="70"/>
    </row>
    <row r="704" spans="1:2" s="27" customFormat="1" x14ac:dyDescent="0.35">
      <c r="A704" s="51"/>
      <c r="B704" s="70"/>
    </row>
    <row r="705" spans="1:2" s="27" customFormat="1" x14ac:dyDescent="0.35">
      <c r="A705" s="51"/>
      <c r="B705" s="70"/>
    </row>
    <row r="706" spans="1:2" s="27" customFormat="1" x14ac:dyDescent="0.35">
      <c r="A706" s="51"/>
      <c r="B706" s="70"/>
    </row>
    <row r="707" spans="1:2" s="27" customFormat="1" x14ac:dyDescent="0.35">
      <c r="A707" s="51"/>
      <c r="B707" s="70"/>
    </row>
    <row r="708" spans="1:2" s="27" customFormat="1" x14ac:dyDescent="0.35">
      <c r="A708" s="51"/>
      <c r="B708" s="70"/>
    </row>
    <row r="709" spans="1:2" s="27" customFormat="1" x14ac:dyDescent="0.35">
      <c r="A709" s="51"/>
      <c r="B709" s="70"/>
    </row>
    <row r="710" spans="1:2" s="27" customFormat="1" x14ac:dyDescent="0.35">
      <c r="A710" s="51"/>
      <c r="B710" s="70"/>
    </row>
    <row r="711" spans="1:2" s="27" customFormat="1" x14ac:dyDescent="0.35">
      <c r="A711" s="51"/>
      <c r="B711" s="70"/>
    </row>
    <row r="712" spans="1:2" s="27" customFormat="1" x14ac:dyDescent="0.35">
      <c r="A712" s="51"/>
      <c r="B712" s="70"/>
    </row>
    <row r="713" spans="1:2" s="27" customFormat="1" x14ac:dyDescent="0.35">
      <c r="A713" s="51"/>
      <c r="B713" s="70"/>
    </row>
    <row r="714" spans="1:2" s="27" customFormat="1" x14ac:dyDescent="0.35">
      <c r="A714" s="51"/>
      <c r="B714" s="70"/>
    </row>
    <row r="715" spans="1:2" s="27" customFormat="1" x14ac:dyDescent="0.35">
      <c r="A715" s="51"/>
      <c r="B715" s="70"/>
    </row>
    <row r="716" spans="1:2" s="27" customFormat="1" x14ac:dyDescent="0.35">
      <c r="A716" s="51"/>
      <c r="B716" s="70"/>
    </row>
    <row r="717" spans="1:2" s="27" customFormat="1" x14ac:dyDescent="0.35">
      <c r="A717" s="51"/>
      <c r="B717" s="70"/>
    </row>
    <row r="718" spans="1:2" s="27" customFormat="1" x14ac:dyDescent="0.35">
      <c r="A718" s="51"/>
      <c r="B718" s="70"/>
    </row>
    <row r="719" spans="1:2" s="27" customFormat="1" x14ac:dyDescent="0.35">
      <c r="A719" s="51"/>
      <c r="B719" s="70"/>
    </row>
    <row r="720" spans="1:2" s="27" customFormat="1" x14ac:dyDescent="0.35">
      <c r="A720" s="51"/>
      <c r="B720" s="70"/>
    </row>
    <row r="721" spans="1:2" s="27" customFormat="1" x14ac:dyDescent="0.35">
      <c r="A721" s="51"/>
      <c r="B721" s="70"/>
    </row>
    <row r="722" spans="1:2" s="27" customFormat="1" x14ac:dyDescent="0.35">
      <c r="A722" s="51"/>
      <c r="B722" s="70"/>
    </row>
    <row r="723" spans="1:2" s="27" customFormat="1" x14ac:dyDescent="0.35">
      <c r="A723" s="51"/>
      <c r="B723" s="70"/>
    </row>
    <row r="724" spans="1:2" s="27" customFormat="1" x14ac:dyDescent="0.35">
      <c r="A724" s="51"/>
      <c r="B724" s="70"/>
    </row>
    <row r="725" spans="1:2" s="27" customFormat="1" x14ac:dyDescent="0.35">
      <c r="A725" s="51"/>
      <c r="B725" s="70"/>
    </row>
    <row r="726" spans="1:2" s="27" customFormat="1" x14ac:dyDescent="0.35">
      <c r="A726" s="51"/>
      <c r="B726" s="70"/>
    </row>
    <row r="727" spans="1:2" s="27" customFormat="1" x14ac:dyDescent="0.35">
      <c r="A727" s="51"/>
      <c r="B727" s="70"/>
    </row>
    <row r="728" spans="1:2" s="27" customFormat="1" x14ac:dyDescent="0.35">
      <c r="A728" s="51"/>
      <c r="B728" s="70"/>
    </row>
    <row r="729" spans="1:2" s="27" customFormat="1" x14ac:dyDescent="0.35">
      <c r="A729" s="51"/>
      <c r="B729" s="70"/>
    </row>
    <row r="730" spans="1:2" s="27" customFormat="1" x14ac:dyDescent="0.35">
      <c r="A730" s="51"/>
      <c r="B730" s="70"/>
    </row>
    <row r="731" spans="1:2" s="27" customFormat="1" x14ac:dyDescent="0.35">
      <c r="A731" s="51"/>
      <c r="B731" s="70"/>
    </row>
    <row r="732" spans="1:2" s="27" customFormat="1" x14ac:dyDescent="0.35">
      <c r="A732" s="51"/>
      <c r="B732" s="70"/>
    </row>
    <row r="733" spans="1:2" s="27" customFormat="1" x14ac:dyDescent="0.35">
      <c r="A733" s="51"/>
      <c r="B733" s="70"/>
    </row>
    <row r="734" spans="1:2" s="27" customFormat="1" x14ac:dyDescent="0.35">
      <c r="A734" s="51"/>
      <c r="B734" s="70"/>
    </row>
  </sheetData>
  <sheetProtection algorithmName="SHA-512" hashValue="MSDoEV5xFCQ0TBT3goURdoctsHhHF0HqBx8/vP3ihwwWVJBXLdDEblPz+s0A7/3R1fbhsltO1QNk6ZMKkK43Bg==" saltValue="ZfdTPjHmtzexRfyiVQNSpw==" spinCount="100000" sheet="1" objects="1" scenarios="1" insertRows="0" deleteRows="0" selectLockedCells="1"/>
  <mergeCells count="70">
    <mergeCell ref="C92:E92"/>
    <mergeCell ref="F92:I92"/>
    <mergeCell ref="F93:I93"/>
    <mergeCell ref="F94:I94"/>
    <mergeCell ref="B5:G5"/>
    <mergeCell ref="E7:G7"/>
    <mergeCell ref="E8:G8"/>
    <mergeCell ref="E9:G9"/>
    <mergeCell ref="E10:G10"/>
    <mergeCell ref="E11:G11"/>
    <mergeCell ref="C89:E89"/>
    <mergeCell ref="F89:I89"/>
    <mergeCell ref="C90:E90"/>
    <mergeCell ref="F90:I90"/>
    <mergeCell ref="C91:E91"/>
    <mergeCell ref="F91:I91"/>
    <mergeCell ref="F84:I84"/>
    <mergeCell ref="J84:L84"/>
    <mergeCell ref="C78:D81"/>
    <mergeCell ref="F78:H78"/>
    <mergeCell ref="I78:I81"/>
    <mergeCell ref="K78:L81"/>
    <mergeCell ref="F79:H79"/>
    <mergeCell ref="F80:H80"/>
    <mergeCell ref="F81:H81"/>
    <mergeCell ref="C82:D82"/>
    <mergeCell ref="F82:H82"/>
    <mergeCell ref="K82:L82"/>
    <mergeCell ref="F83:I83"/>
    <mergeCell ref="J83:L83"/>
    <mergeCell ref="E69:H69"/>
    <mergeCell ref="F73:I73"/>
    <mergeCell ref="J73:L73"/>
    <mergeCell ref="C74:D77"/>
    <mergeCell ref="F74:H74"/>
    <mergeCell ref="I74:I77"/>
    <mergeCell ref="K74:L77"/>
    <mergeCell ref="F75:H75"/>
    <mergeCell ref="F76:H76"/>
    <mergeCell ref="F77:H77"/>
    <mergeCell ref="O68:P68"/>
    <mergeCell ref="E49:H49"/>
    <mergeCell ref="E55:H55"/>
    <mergeCell ref="O55:P55"/>
    <mergeCell ref="O56:P56"/>
    <mergeCell ref="O57:P57"/>
    <mergeCell ref="O59:P59"/>
    <mergeCell ref="E60:H60"/>
    <mergeCell ref="E66:H66"/>
    <mergeCell ref="O66:P66"/>
    <mergeCell ref="O67:P67"/>
    <mergeCell ref="O48:P48"/>
    <mergeCell ref="B13:D13"/>
    <mergeCell ref="B17:I18"/>
    <mergeCell ref="O22:P22"/>
    <mergeCell ref="O23:P23"/>
    <mergeCell ref="O24:P24"/>
    <mergeCell ref="E13:G13"/>
    <mergeCell ref="O26:P26"/>
    <mergeCell ref="E44:G44"/>
    <mergeCell ref="O44:P44"/>
    <mergeCell ref="O45:P45"/>
    <mergeCell ref="O46:P46"/>
    <mergeCell ref="B10:D10"/>
    <mergeCell ref="B11:D11"/>
    <mergeCell ref="B12:D12"/>
    <mergeCell ref="E12:G12"/>
    <mergeCell ref="B7:D7"/>
    <mergeCell ref="B8:D8"/>
    <mergeCell ref="B9:D9"/>
  </mergeCells>
  <conditionalFormatting sqref="I69">
    <cfRule type="cellIs" dxfId="31" priority="21" operator="greaterThan">
      <formula>1500*2</formula>
    </cfRule>
    <cfRule type="containsBlanks" priority="22">
      <formula>LEN(TRIM(I69))=0</formula>
    </cfRule>
  </conditionalFormatting>
  <conditionalFormatting sqref="F35:F37">
    <cfRule type="cellIs" priority="7" operator="equal">
      <formula>0</formula>
    </cfRule>
    <cfRule type="cellIs" dxfId="30" priority="9" operator="between">
      <formula>0.1</formula>
      <formula>0.8</formula>
    </cfRule>
    <cfRule type="cellIs" dxfId="29" priority="10" operator="lessThan">
      <formula>0.1</formula>
    </cfRule>
  </conditionalFormatting>
  <conditionalFormatting sqref="F35:F37">
    <cfRule type="expression" dxfId="28" priority="6">
      <formula>$E$9="Acreditat TECNIO"</formula>
    </cfRule>
  </conditionalFormatting>
  <conditionalFormatting sqref="F35:F37">
    <cfRule type="cellIs" dxfId="27" priority="8" operator="greaterThan">
      <formula>0.8</formula>
    </cfRule>
  </conditionalFormatting>
  <conditionalFormatting sqref="H35:H37">
    <cfRule type="cellIs" priority="2" operator="equal">
      <formula>0</formula>
    </cfRule>
    <cfRule type="cellIs" dxfId="26" priority="4" operator="between">
      <formula>0.1</formula>
      <formula>0.8</formula>
    </cfRule>
    <cfRule type="cellIs" dxfId="25" priority="5" operator="lessThan">
      <formula>0.1</formula>
    </cfRule>
  </conditionalFormatting>
  <conditionalFormatting sqref="H35:H37">
    <cfRule type="expression" dxfId="24" priority="1">
      <formula>$E$9="Acreditat TECNIO"</formula>
    </cfRule>
  </conditionalFormatting>
  <conditionalFormatting sqref="H35:H37">
    <cfRule type="cellIs" dxfId="23" priority="3" operator="greaterThan">
      <formula>0.8</formula>
    </cfRule>
  </conditionalFormatting>
  <conditionalFormatting sqref="I49:J49">
    <cfRule type="expression" dxfId="22" priority="54">
      <formula>$I$49&gt;$F$83/2</formula>
    </cfRule>
    <cfRule type="containsBlanks" priority="55">
      <formula>LEN(TRIM(I49))=0</formula>
    </cfRule>
  </conditionalFormatting>
  <pageMargins left="0.7" right="0.7" top="0.75" bottom="0.75" header="0.3" footer="0.3"/>
  <pageSetup paperSize="9" scale="36" orientation="portrait" r:id="rId1"/>
  <headerFooter>
    <oddFooter>&amp;R&amp;7D.RDECR.04
Versió 1, 7 de juliol de 2020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5D7E350-FA51-4763-BF61-D1AD7051F1D9}">
          <x14:formula1>
            <xm:f>Desplegables!$G$6:$G$8</xm:f>
          </x14:formula1>
          <xm:sqref>H45:H47</xm:sqref>
        </x14:dataValidation>
        <x14:dataValidation type="list" allowBlank="1" showInputMessage="1" showErrorMessage="1" xr:uid="{9CF5B3E1-E545-40C6-B51D-1D67E21C6737}">
          <x14:formula1>
            <xm:f>Desplegables!$B$6:$B$12</xm:f>
          </x14:formula1>
          <xm:sqref>B23:B25 B45:B47 B56:B58</xm:sqref>
        </x14:dataValidation>
        <x14:dataValidation type="list" allowBlank="1" showInputMessage="1" showErrorMessage="1" xr:uid="{6E99FF92-39E9-4984-866B-C917BBB70011}">
          <x14:formula1>
            <xm:f>Desplegables!$D$6:$D$7</xm:f>
          </x14:formula1>
          <xm:sqref>C23:D25 C45:D47 C56:D58</xm:sqref>
        </x14:dataValidation>
        <x14:dataValidation type="list" allowBlank="1" showInputMessage="1" showErrorMessage="1" xr:uid="{67AECBFC-AE6A-4BBE-9E5C-723CB8756C12}">
          <x14:formula1>
            <xm:f>Desplegables!$E$6:$E$9</xm:f>
          </x14:formula1>
          <xm:sqref>E9 E8:G8</xm:sqref>
        </x14:dataValidation>
        <x14:dataValidation type="list" allowBlank="1" showInputMessage="1" showErrorMessage="1" xr:uid="{72B7D759-8C3E-4D75-A82E-988B754C88FD}">
          <x14:formula1>
            <xm:f>Desplegables!$D$8</xm:f>
          </x14:formula1>
          <xm:sqref>C67:D67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B8ED9-5E51-4385-9966-F19B4C38827A}">
  <dimension ref="A1:DL734"/>
  <sheetViews>
    <sheetView zoomScale="130" zoomScaleNormal="130" zoomScaleSheetLayoutView="100" workbookViewId="0">
      <selection activeCell="B23" sqref="B23"/>
    </sheetView>
  </sheetViews>
  <sheetFormatPr defaultColWidth="19.7265625" defaultRowHeight="14.5" x14ac:dyDescent="0.35"/>
  <cols>
    <col min="1" max="1" width="10.453125" style="51" customWidth="1"/>
    <col min="2" max="2" width="28.54296875" style="70" customWidth="1"/>
    <col min="3" max="3" width="25" style="70" customWidth="1"/>
    <col min="4" max="4" width="22" style="70" hidden="1" customWidth="1"/>
    <col min="5" max="5" width="29.26953125" style="70" customWidth="1" collapsed="1"/>
    <col min="6" max="6" width="16.54296875" style="70" customWidth="1"/>
    <col min="7" max="7" width="15.7265625" style="70" customWidth="1"/>
    <col min="8" max="8" width="15.7265625" style="70" hidden="1" customWidth="1" collapsed="1"/>
    <col min="9" max="9" width="28.81640625" style="70" hidden="1" customWidth="1"/>
    <col min="10" max="10" width="35.453125" style="70" hidden="1" customWidth="1"/>
    <col min="11" max="11" width="9.54296875" style="70" hidden="1" customWidth="1"/>
    <col min="12" max="12" width="20.453125" style="70" hidden="1" customWidth="1"/>
    <col min="13" max="13" width="7.1796875" style="70" hidden="1" customWidth="1"/>
    <col min="14" max="14" width="27.54296875" style="27" hidden="1" customWidth="1" collapsed="1"/>
    <col min="15" max="15" width="33.81640625" style="27" hidden="1" customWidth="1"/>
    <col min="16" max="16" width="0" style="27" hidden="1" customWidth="1"/>
    <col min="17" max="116" width="19.7265625" style="27"/>
    <col min="117" max="16384" width="19.7265625" style="70"/>
  </cols>
  <sheetData>
    <row r="1" spans="1:16" s="27" customFormat="1" x14ac:dyDescent="0.35">
      <c r="A1" s="51"/>
    </row>
    <row r="2" spans="1:16" s="27" customFormat="1" x14ac:dyDescent="0.35">
      <c r="A2" s="51"/>
    </row>
    <row r="3" spans="1:16" s="27" customFormat="1" x14ac:dyDescent="0.35">
      <c r="A3" s="51"/>
    </row>
    <row r="4" spans="1:16" s="27" customFormat="1" ht="18.5" x14ac:dyDescent="0.35">
      <c r="A4" s="51"/>
      <c r="B4" s="28"/>
    </row>
    <row r="5" spans="1:16" s="27" customFormat="1" ht="29.25" customHeight="1" x14ac:dyDescent="0.35">
      <c r="A5" s="51"/>
      <c r="B5" s="267" t="str">
        <f>'INSTRUCCIONS Sol·licitant'!$B$5</f>
        <v>RESOLUCIÓ EMT/1351/2022, de 5 de maig, per la qual s'aproven les bases reguladores de la línia de subvencions a projectes de Recerca Industrial i Desenvolupament Experimental.</v>
      </c>
      <c r="C5" s="267"/>
      <c r="D5" s="267"/>
      <c r="E5" s="267"/>
      <c r="F5" s="267"/>
      <c r="G5" s="267"/>
      <c r="H5" s="231"/>
      <c r="I5" s="231"/>
    </row>
    <row r="6" spans="1:16" s="27" customFormat="1" x14ac:dyDescent="0.35">
      <c r="A6" s="51"/>
      <c r="B6" s="52"/>
    </row>
    <row r="7" spans="1:16" s="27" customFormat="1" x14ac:dyDescent="0.35">
      <c r="A7" s="51"/>
      <c r="B7" s="334" t="s">
        <v>11</v>
      </c>
      <c r="C7" s="335"/>
      <c r="D7" s="336"/>
      <c r="E7" s="340"/>
      <c r="F7" s="341"/>
      <c r="G7" s="342"/>
      <c r="H7" s="231"/>
    </row>
    <row r="8" spans="1:16" s="27" customFormat="1" x14ac:dyDescent="0.35">
      <c r="A8" s="51"/>
      <c r="B8" s="337" t="s">
        <v>34</v>
      </c>
      <c r="C8" s="338"/>
      <c r="D8" s="339"/>
      <c r="E8" s="328"/>
      <c r="F8" s="329"/>
      <c r="G8" s="330"/>
      <c r="H8" s="231"/>
      <c r="I8" s="53"/>
    </row>
    <row r="9" spans="1:16" s="27" customFormat="1" hidden="1" x14ac:dyDescent="0.35">
      <c r="A9" s="51"/>
      <c r="B9" s="331" t="s">
        <v>35</v>
      </c>
      <c r="C9" s="332"/>
      <c r="D9" s="333"/>
      <c r="E9" s="325"/>
      <c r="F9" s="326"/>
      <c r="G9" s="327"/>
      <c r="H9" s="231"/>
      <c r="I9" s="54"/>
    </row>
    <row r="10" spans="1:16" s="27" customFormat="1" x14ac:dyDescent="0.35">
      <c r="A10" s="51"/>
      <c r="B10" s="334" t="s">
        <v>12</v>
      </c>
      <c r="C10" s="335"/>
      <c r="D10" s="336"/>
      <c r="E10" s="328"/>
      <c r="F10" s="329"/>
      <c r="G10" s="330"/>
      <c r="H10" s="231"/>
    </row>
    <row r="11" spans="1:16" s="27" customFormat="1" x14ac:dyDescent="0.35">
      <c r="A11" s="51"/>
      <c r="B11" s="334" t="s">
        <v>13</v>
      </c>
      <c r="C11" s="335"/>
      <c r="D11" s="336"/>
      <c r="E11" s="328"/>
      <c r="F11" s="329"/>
      <c r="G11" s="330"/>
      <c r="H11" s="231"/>
    </row>
    <row r="12" spans="1:16" s="27" customFormat="1" hidden="1" x14ac:dyDescent="0.35">
      <c r="A12" s="51"/>
      <c r="B12" s="331" t="s">
        <v>28</v>
      </c>
      <c r="C12" s="332"/>
      <c r="D12" s="333"/>
      <c r="E12" s="325"/>
      <c r="F12" s="326"/>
      <c r="G12" s="327"/>
      <c r="H12" s="231"/>
    </row>
    <row r="13" spans="1:16" s="27" customFormat="1" hidden="1" x14ac:dyDescent="0.35">
      <c r="A13" s="51"/>
      <c r="B13" s="331" t="s">
        <v>29</v>
      </c>
      <c r="C13" s="332"/>
      <c r="D13" s="333"/>
      <c r="E13" s="325"/>
      <c r="F13" s="326"/>
      <c r="G13" s="327"/>
      <c r="H13" s="231"/>
    </row>
    <row r="14" spans="1:16" s="27" customFormat="1" x14ac:dyDescent="0.35">
      <c r="A14" s="51"/>
    </row>
    <row r="15" spans="1:16" s="27" customFormat="1" x14ac:dyDescent="0.35">
      <c r="A15" s="51"/>
      <c r="B15" s="52"/>
    </row>
    <row r="16" spans="1:16" s="27" customFormat="1" ht="15" thickBot="1" x14ac:dyDescent="0.4">
      <c r="A16" s="51"/>
      <c r="B16" s="55" t="s">
        <v>1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16" s="27" customFormat="1" ht="15" customHeight="1" x14ac:dyDescent="0.35">
      <c r="A17" s="51"/>
      <c r="B17" s="324" t="s">
        <v>43</v>
      </c>
      <c r="C17" s="324"/>
      <c r="D17" s="324"/>
      <c r="E17" s="324"/>
      <c r="F17" s="324"/>
      <c r="G17" s="324"/>
      <c r="H17" s="324"/>
      <c r="I17" s="324"/>
      <c r="J17" s="39"/>
      <c r="K17" s="39"/>
      <c r="L17" s="39"/>
      <c r="M17" s="39"/>
    </row>
    <row r="18" spans="1:116" s="27" customFormat="1" x14ac:dyDescent="0.35">
      <c r="A18" s="51"/>
      <c r="B18" s="324"/>
      <c r="C18" s="324"/>
      <c r="D18" s="324"/>
      <c r="E18" s="324"/>
      <c r="F18" s="324"/>
      <c r="G18" s="324"/>
      <c r="H18" s="324"/>
      <c r="I18" s="324"/>
      <c r="J18" s="39"/>
      <c r="K18" s="39"/>
      <c r="L18" s="39"/>
      <c r="M18" s="39"/>
    </row>
    <row r="19" spans="1:116" s="27" customFormat="1" x14ac:dyDescent="0.35">
      <c r="A19" s="51"/>
      <c r="B19" s="56"/>
      <c r="C19" s="56"/>
      <c r="D19" s="56"/>
      <c r="E19" s="56"/>
      <c r="F19" s="56"/>
      <c r="G19" s="56"/>
      <c r="H19" s="56"/>
      <c r="I19" s="56"/>
      <c r="J19" s="39"/>
      <c r="K19" s="39"/>
      <c r="L19" s="39"/>
      <c r="M19" s="39"/>
    </row>
    <row r="20" spans="1:116" s="27" customFormat="1" x14ac:dyDescent="0.35">
      <c r="A20" s="51"/>
      <c r="B20" s="250" t="s">
        <v>125</v>
      </c>
      <c r="C20" s="56"/>
      <c r="D20" s="56"/>
      <c r="E20" s="56"/>
      <c r="F20" s="56"/>
      <c r="G20" s="56"/>
      <c r="I20" s="57"/>
      <c r="J20" s="39"/>
      <c r="K20" s="39"/>
      <c r="L20" s="39"/>
      <c r="M20" s="39"/>
    </row>
    <row r="21" spans="1:116" s="27" customFormat="1" x14ac:dyDescent="0.35">
      <c r="A21" s="51"/>
      <c r="I21" s="58"/>
      <c r="J21" s="58"/>
      <c r="K21" s="58"/>
      <c r="L21" s="58"/>
      <c r="M21" s="39"/>
    </row>
    <row r="22" spans="1:116" s="64" customFormat="1" ht="38.25" customHeight="1" x14ac:dyDescent="0.35">
      <c r="A22" s="59"/>
      <c r="B22" s="60" t="s">
        <v>36</v>
      </c>
      <c r="C22" s="60" t="s">
        <v>0</v>
      </c>
      <c r="D22" s="61" t="s">
        <v>24</v>
      </c>
      <c r="E22" s="60" t="s">
        <v>9</v>
      </c>
      <c r="F22" s="60" t="s">
        <v>10</v>
      </c>
      <c r="G22" s="60" t="s">
        <v>8</v>
      </c>
      <c r="H22" s="61" t="s">
        <v>25</v>
      </c>
      <c r="I22" s="60" t="s">
        <v>26</v>
      </c>
      <c r="J22" s="61" t="s">
        <v>27</v>
      </c>
      <c r="K22" s="62" t="s">
        <v>20</v>
      </c>
      <c r="L22" s="62" t="s">
        <v>21</v>
      </c>
      <c r="M22" s="38"/>
      <c r="N22" s="63"/>
      <c r="O22" s="292" t="s">
        <v>110</v>
      </c>
      <c r="P22" s="29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</row>
    <row r="23" spans="1:116" x14ac:dyDescent="0.35">
      <c r="B23" s="4"/>
      <c r="C23" s="5"/>
      <c r="D23" s="65"/>
      <c r="E23" s="11"/>
      <c r="F23" s="6"/>
      <c r="G23" s="7"/>
      <c r="H23" s="66"/>
      <c r="I23" s="40">
        <f>+F23*G23</f>
        <v>0</v>
      </c>
      <c r="J23" s="67">
        <f>+H23*G23</f>
        <v>0</v>
      </c>
      <c r="K23" s="68">
        <f>IF(AND($E$9="Gran empresa",D23="Recerca"),Desplegables!$F$15,IF(AND($E$9="Gran empresa",D23="Desenvolupament"),Desplegables!$F$18,IF(AND($E$9="Mitjana empresa",D23="Recerca"),Desplegables!$F$14,IF(AND($E$9="Mitjana empresa",D23="Desenvolupament"),Desplegables!$F$17,IF(AND($E$9="Petita empresa",D23="Recerca"),Desplegables!$F$13,IF(AND($E$9="Petita empresa",D23="Desenvolupament"),Desplegables!$F$16,IF(AND($E$9="Acreditat TECNIO"),Desplegables!$F$19,)))))))</f>
        <v>0</v>
      </c>
      <c r="L23" s="69">
        <f>+K23*J23</f>
        <v>0</v>
      </c>
      <c r="M23" s="39"/>
      <c r="O23" s="294"/>
      <c r="P23" s="295"/>
    </row>
    <row r="24" spans="1:116" x14ac:dyDescent="0.35">
      <c r="B24" s="4"/>
      <c r="C24" s="5"/>
      <c r="D24" s="65"/>
      <c r="E24" s="11"/>
      <c r="F24" s="6"/>
      <c r="G24" s="7"/>
      <c r="H24" s="66"/>
      <c r="I24" s="40">
        <f>+F24*G24</f>
        <v>0</v>
      </c>
      <c r="J24" s="67">
        <f>+H24*G24</f>
        <v>0</v>
      </c>
      <c r="K24" s="68">
        <f>IF(AND($E$9="Gran empresa",D24="Recerca"),Desplegables!$F$15,IF(AND($E$9="Gran empresa",D24="Desenvolupament"),Desplegables!$F$18,IF(AND($E$9="Mitjana empresa",D24="Recerca"),Desplegables!$F$14,IF(AND($E$9="Mitjana empresa",D24="Desenvolupament"),Desplegables!$F$17,IF(AND($E$9="Petita empresa",D24="Recerca"),Desplegables!$F$13,IF(AND($E$9="Petita empresa",D24="Desenvolupament"),Desplegables!$F$16,IF(AND($E$9="Acreditat TECNIO"),Desplegables!$F$19,)))))))</f>
        <v>0</v>
      </c>
      <c r="L24" s="69">
        <f>+K24*J24</f>
        <v>0</v>
      </c>
      <c r="M24" s="39"/>
      <c r="N24" s="57"/>
      <c r="O24" s="294"/>
      <c r="P24" s="295"/>
    </row>
    <row r="25" spans="1:116" x14ac:dyDescent="0.35">
      <c r="B25" s="4"/>
      <c r="C25" s="5"/>
      <c r="D25" s="65"/>
      <c r="E25" s="11"/>
      <c r="F25" s="6"/>
      <c r="G25" s="7"/>
      <c r="H25" s="66"/>
      <c r="I25" s="40">
        <f>+F25*G25</f>
        <v>0</v>
      </c>
      <c r="J25" s="67">
        <f>+H25*G25</f>
        <v>0</v>
      </c>
      <c r="K25" s="68">
        <f>IF(AND($E$9="Gran empresa",D25="Recerca"),Desplegables!$F$15,IF(AND($E$9="Gran empresa",D25="Desenvolupament"),Desplegables!$F$18,IF(AND($E$9="Mitjana empresa",D25="Recerca"),Desplegables!$F$14,IF(AND($E$9="Mitjana empresa",D25="Desenvolupament"),Desplegables!$F$17,IF(AND($E$9="Petita empresa",D25="Recerca"),Desplegables!$F$13,IF(AND($E$9="Petita empresa",D25="Desenvolupament"),Desplegables!$F$16,IF(AND($E$9="Acreditat TECNIO"),Desplegables!$F$19,)))))))</f>
        <v>0</v>
      </c>
      <c r="L25" s="69">
        <f>+K25*J25</f>
        <v>0</v>
      </c>
      <c r="M25" s="39"/>
      <c r="N25" s="57"/>
      <c r="O25" s="71"/>
      <c r="P25" s="72"/>
    </row>
    <row r="26" spans="1:116" x14ac:dyDescent="0.35">
      <c r="B26" s="73"/>
      <c r="C26" s="74"/>
      <c r="D26" s="74"/>
      <c r="E26" s="74"/>
      <c r="F26" s="75"/>
      <c r="G26" s="76"/>
      <c r="H26" s="74"/>
      <c r="I26" s="76"/>
      <c r="J26" s="77"/>
      <c r="K26" s="178"/>
      <c r="L26" s="76"/>
      <c r="M26" s="39"/>
      <c r="O26" s="296"/>
      <c r="P26" s="297"/>
    </row>
    <row r="27" spans="1:116" x14ac:dyDescent="0.35">
      <c r="B27" s="79"/>
      <c r="C27" s="79"/>
      <c r="D27" s="79"/>
      <c r="E27" s="136" t="s">
        <v>4</v>
      </c>
      <c r="F27" s="81">
        <f>SUM(F23:F26)</f>
        <v>0</v>
      </c>
      <c r="G27" s="82"/>
      <c r="H27" s="83">
        <f>SUM(H23:H24)</f>
        <v>0</v>
      </c>
      <c r="I27" s="82">
        <f>SUM(I23:I26)</f>
        <v>0</v>
      </c>
      <c r="J27" s="84">
        <f>SUM(J23:J26)</f>
        <v>0</v>
      </c>
      <c r="K27" s="85">
        <f>IF(J27=0,0,L27/J27)</f>
        <v>0</v>
      </c>
      <c r="L27" s="82">
        <f>+SUM(L23:L26)</f>
        <v>0</v>
      </c>
      <c r="M27" s="39"/>
      <c r="N27" s="70"/>
    </row>
    <row r="28" spans="1:116" x14ac:dyDescent="0.35">
      <c r="B28" s="86"/>
      <c r="C28" s="86"/>
      <c r="D28" s="86"/>
      <c r="E28" s="27"/>
      <c r="F28" s="27"/>
      <c r="G28" s="27"/>
      <c r="H28" s="27"/>
      <c r="I28" s="27"/>
      <c r="J28" s="27"/>
      <c r="K28" s="27"/>
      <c r="L28" s="27"/>
      <c r="M28" s="39"/>
    </row>
    <row r="29" spans="1:116" x14ac:dyDescent="0.35">
      <c r="B29" s="87"/>
      <c r="C29" s="56"/>
      <c r="D29" s="56"/>
      <c r="E29" s="56"/>
      <c r="F29" s="88"/>
      <c r="G29" s="88"/>
      <c r="I29" s="89"/>
      <c r="J29" s="90"/>
      <c r="K29" s="90"/>
      <c r="L29" s="91"/>
      <c r="M29" s="89"/>
    </row>
    <row r="30" spans="1:116" s="27" customFormat="1" ht="15" thickBot="1" x14ac:dyDescent="0.4">
      <c r="A30" s="51"/>
      <c r="B30" s="92" t="s">
        <v>126</v>
      </c>
      <c r="C30" s="9"/>
      <c r="E30" s="93" t="s">
        <v>127</v>
      </c>
      <c r="F30" s="39"/>
      <c r="G30" s="39"/>
      <c r="I30" s="39"/>
      <c r="L30" s="39"/>
      <c r="M30" s="39"/>
      <c r="O30" s="94" t="s">
        <v>44</v>
      </c>
      <c r="P30" s="95"/>
    </row>
    <row r="31" spans="1:116" s="27" customFormat="1" x14ac:dyDescent="0.35">
      <c r="A31" s="51"/>
      <c r="B31" s="96"/>
      <c r="C31" s="97"/>
      <c r="D31" s="97"/>
      <c r="F31" s="98"/>
      <c r="G31" s="39"/>
      <c r="O31" s="99" t="s">
        <v>33</v>
      </c>
      <c r="P31" s="99"/>
    </row>
    <row r="32" spans="1:116" s="27" customFormat="1" x14ac:dyDescent="0.35">
      <c r="A32" s="51"/>
      <c r="B32" s="100" t="s">
        <v>124</v>
      </c>
      <c r="C32" s="97"/>
      <c r="D32" s="97"/>
      <c r="F32" s="98"/>
      <c r="G32" s="39"/>
    </row>
    <row r="33" spans="1:116" s="27" customFormat="1" x14ac:dyDescent="0.35">
      <c r="A33" s="51"/>
      <c r="B33" s="96"/>
      <c r="C33" s="97"/>
      <c r="D33" s="97"/>
      <c r="F33" s="98"/>
      <c r="G33" s="39"/>
      <c r="O33" s="101"/>
      <c r="P33" s="101"/>
    </row>
    <row r="34" spans="1:116" s="63" customFormat="1" ht="29" x14ac:dyDescent="0.35">
      <c r="A34" s="59"/>
      <c r="B34" s="60" t="s">
        <v>9</v>
      </c>
      <c r="C34" s="60" t="s">
        <v>81</v>
      </c>
      <c r="D34" s="102" t="s">
        <v>37</v>
      </c>
      <c r="E34" s="60" t="s">
        <v>61</v>
      </c>
      <c r="F34" s="103" t="s">
        <v>38</v>
      </c>
      <c r="H34" s="104" t="s">
        <v>115</v>
      </c>
      <c r="O34" s="104" t="s">
        <v>40</v>
      </c>
      <c r="P34" s="104" t="s">
        <v>39</v>
      </c>
    </row>
    <row r="35" spans="1:116" s="27" customFormat="1" x14ac:dyDescent="0.35">
      <c r="A35" s="51"/>
      <c r="B35" s="25"/>
      <c r="C35" s="25"/>
      <c r="D35" s="42"/>
      <c r="E35" s="26"/>
      <c r="F35" s="177" t="e">
        <f>C35/(E35*$C$30)</f>
        <v>#DIV/0!</v>
      </c>
      <c r="H35" s="177" t="e">
        <f>D35/(E35*$C$30)</f>
        <v>#DIV/0!</v>
      </c>
      <c r="O35" s="105" t="str">
        <f>IF($E$9&lt;&gt;"Acreditat TECNIO","80%","100%")</f>
        <v>80%</v>
      </c>
      <c r="P35" s="106">
        <f>+O35*E35*$C$30</f>
        <v>0</v>
      </c>
    </row>
    <row r="36" spans="1:116" s="27" customFormat="1" x14ac:dyDescent="0.35">
      <c r="A36" s="51"/>
      <c r="B36" s="25"/>
      <c r="C36" s="25"/>
      <c r="D36" s="42"/>
      <c r="E36" s="26"/>
      <c r="F36" s="177" t="e">
        <f t="shared" ref="F36:F37" si="0">C36/(E36*$C$30)</f>
        <v>#DIV/0!</v>
      </c>
      <c r="H36" s="177" t="e">
        <f>D36/(E36*$C$30)</f>
        <v>#DIV/0!</v>
      </c>
      <c r="O36" s="105" t="str">
        <f t="shared" ref="O36:O37" si="1">IF($E$9&lt;&gt;"Acreditat TECNIO","80%","100%")</f>
        <v>80%</v>
      </c>
      <c r="P36" s="106">
        <f>O36*E36*$C$30</f>
        <v>0</v>
      </c>
    </row>
    <row r="37" spans="1:116" s="27" customFormat="1" x14ac:dyDescent="0.35">
      <c r="A37" s="51"/>
      <c r="B37" s="25"/>
      <c r="C37" s="25"/>
      <c r="D37" s="42"/>
      <c r="E37" s="26"/>
      <c r="F37" s="177" t="e">
        <f t="shared" si="0"/>
        <v>#DIV/0!</v>
      </c>
      <c r="H37" s="177" t="e">
        <f>D37/(E37*$C$30)</f>
        <v>#DIV/0!</v>
      </c>
      <c r="O37" s="105" t="str">
        <f t="shared" si="1"/>
        <v>80%</v>
      </c>
      <c r="P37" s="106">
        <f>O37*E37*$C$30</f>
        <v>0</v>
      </c>
    </row>
    <row r="38" spans="1:116" s="27" customFormat="1" x14ac:dyDescent="0.35">
      <c r="A38" s="51"/>
      <c r="B38" s="107"/>
      <c r="C38" s="107"/>
      <c r="D38" s="43"/>
      <c r="E38" s="108"/>
      <c r="F38" s="44"/>
      <c r="H38" s="44"/>
      <c r="O38" s="109"/>
      <c r="P38" s="110"/>
    </row>
    <row r="39" spans="1:116" s="27" customFormat="1" x14ac:dyDescent="0.35">
      <c r="A39" s="51"/>
      <c r="B39" s="111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</row>
    <row r="40" spans="1:116" s="27" customFormat="1" x14ac:dyDescent="0.35">
      <c r="A40" s="51"/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</row>
    <row r="41" spans="1:116" s="27" customFormat="1" ht="15" thickBot="1" x14ac:dyDescent="0.4">
      <c r="A41" s="51"/>
      <c r="B41" s="55" t="s">
        <v>3</v>
      </c>
      <c r="C41" s="113"/>
      <c r="D41" s="113"/>
      <c r="E41" s="114"/>
      <c r="F41" s="115"/>
      <c r="G41" s="115"/>
      <c r="H41" s="116"/>
      <c r="I41" s="30"/>
      <c r="J41" s="30"/>
      <c r="K41" s="30"/>
      <c r="L41" s="30"/>
      <c r="M41" s="30"/>
      <c r="N41" s="30"/>
      <c r="O41" s="30"/>
      <c r="P41" s="30"/>
    </row>
    <row r="42" spans="1:116" s="27" customFormat="1" x14ac:dyDescent="0.35">
      <c r="A42" s="51"/>
      <c r="B42" s="117" t="s">
        <v>42</v>
      </c>
      <c r="C42" s="86"/>
      <c r="D42" s="86"/>
      <c r="E42" s="118"/>
      <c r="F42" s="119"/>
      <c r="G42" s="119"/>
      <c r="H42" s="120"/>
      <c r="I42" s="39"/>
      <c r="J42" s="39"/>
      <c r="K42" s="39"/>
      <c r="L42" s="39"/>
      <c r="M42" s="39"/>
    </row>
    <row r="43" spans="1:116" s="27" customFormat="1" x14ac:dyDescent="0.35">
      <c r="A43" s="51"/>
      <c r="B43" s="117"/>
      <c r="C43" s="86"/>
      <c r="D43" s="86"/>
      <c r="E43" s="118"/>
      <c r="F43" s="119"/>
      <c r="G43" s="119"/>
      <c r="H43" s="120"/>
      <c r="I43" s="39"/>
      <c r="J43" s="39"/>
      <c r="K43" s="39"/>
      <c r="L43" s="39"/>
      <c r="M43" s="39"/>
    </row>
    <row r="44" spans="1:116" s="64" customFormat="1" ht="30.75" customHeight="1" x14ac:dyDescent="0.35">
      <c r="A44" s="59"/>
      <c r="B44" s="60" t="s">
        <v>36</v>
      </c>
      <c r="C44" s="60" t="s">
        <v>0</v>
      </c>
      <c r="D44" s="61" t="s">
        <v>24</v>
      </c>
      <c r="E44" s="321" t="s">
        <v>18</v>
      </c>
      <c r="F44" s="322"/>
      <c r="G44" s="323"/>
      <c r="H44" s="61" t="s">
        <v>69</v>
      </c>
      <c r="I44" s="60" t="s">
        <v>26</v>
      </c>
      <c r="J44" s="61" t="s">
        <v>27</v>
      </c>
      <c r="K44" s="62" t="s">
        <v>20</v>
      </c>
      <c r="L44" s="62" t="s">
        <v>21</v>
      </c>
      <c r="M44" s="38"/>
      <c r="N44" s="63"/>
      <c r="O44" s="292" t="s">
        <v>110</v>
      </c>
      <c r="P44" s="29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</row>
    <row r="45" spans="1:116" x14ac:dyDescent="0.35">
      <c r="B45" s="4"/>
      <c r="C45" s="5"/>
      <c r="D45" s="65"/>
      <c r="E45" s="41"/>
      <c r="F45" s="246"/>
      <c r="G45" s="247"/>
      <c r="H45" s="121"/>
      <c r="I45" s="40"/>
      <c r="J45" s="67"/>
      <c r="K45" s="68">
        <f>IF(AND($E$9="Gran empresa",D45="Recerca"),Desplegables!$F$15,IF(AND($E$9="Gran empresa",D45="Desenvolupament"),Desplegables!$F$18,IF(AND($E$9="Mitjana empresa",D45="Recerca"),Desplegables!$F$14,IF(AND($E$9="Mitjana empresa",D45="Desenvolupament"),Desplegables!$F$17,IF(AND($E$9="Petita empresa",D45="Recerca"),Desplegables!$F$13,IF(AND($E$9="Petita empresa",D45="Desenvolupament"),Desplegables!$F$16,IF($E$9="Acreditat TECNIO",0,)))))))</f>
        <v>0</v>
      </c>
      <c r="L45" s="69">
        <f>+K45*J45</f>
        <v>0</v>
      </c>
      <c r="M45" s="39"/>
      <c r="O45" s="294"/>
      <c r="P45" s="295"/>
    </row>
    <row r="46" spans="1:116" x14ac:dyDescent="0.35">
      <c r="B46" s="4"/>
      <c r="C46" s="5"/>
      <c r="D46" s="65"/>
      <c r="E46" s="41"/>
      <c r="F46" s="246"/>
      <c r="G46" s="247"/>
      <c r="H46" s="122"/>
      <c r="I46" s="40"/>
      <c r="J46" s="67"/>
      <c r="K46" s="68">
        <f>IF(AND($E$9="Gran empresa",D46="Recerca"),Desplegables!$F$15,IF(AND($E$9="Gran empresa",D46="Desenvolupament"),Desplegables!$F$18,IF(AND($E$9="Mitjana empresa",D46="Recerca"),Desplegables!$F$14,IF(AND($E$9="Mitjana empresa",D46="Desenvolupament"),Desplegables!$F$17,IF(AND($E$9="Petita empresa",D46="Recerca"),Desplegables!$F$13,IF(AND($E$9="Petita empresa",D46="Desenvolupament"),Desplegables!$F$16,IF($E$9="Acreditat TECNIO",0,)))))))</f>
        <v>0</v>
      </c>
      <c r="L46" s="69">
        <f>+K46*J46</f>
        <v>0</v>
      </c>
      <c r="M46" s="39"/>
      <c r="O46" s="294"/>
      <c r="P46" s="295"/>
    </row>
    <row r="47" spans="1:116" s="27" customFormat="1" x14ac:dyDescent="0.35">
      <c r="A47" s="51"/>
      <c r="B47" s="4"/>
      <c r="C47" s="5"/>
      <c r="D47" s="65"/>
      <c r="E47" s="41"/>
      <c r="F47" s="246"/>
      <c r="G47" s="247"/>
      <c r="H47" s="122"/>
      <c r="I47" s="40"/>
      <c r="J47" s="67"/>
      <c r="K47" s="68">
        <f>IF(AND($E$9="Gran empresa",D47="Recerca"),Desplegables!$F$15,IF(AND($E$9="Gran empresa",D47="Desenvolupament"),Desplegables!$F$18,IF(AND($E$9="Mitjana empresa",D47="Recerca"),Desplegables!$F$14,IF(AND($E$9="Mitjana empresa",D47="Desenvolupament"),Desplegables!$F$17,IF(AND($E$9="Petita empresa",D47="Recerca"),Desplegables!$F$13,IF(AND($E$9="Petita empresa",D47="Desenvolupament"),Desplegables!$F$16,IF($E$9="Acreditat TECNIO",0,)))))))</f>
        <v>0</v>
      </c>
      <c r="L47" s="69">
        <f>+K47*J47</f>
        <v>0</v>
      </c>
      <c r="M47" s="39"/>
      <c r="O47" s="71"/>
      <c r="P47" s="72"/>
    </row>
    <row r="48" spans="1:116" s="27" customFormat="1" x14ac:dyDescent="0.35">
      <c r="A48" s="51"/>
      <c r="B48" s="73"/>
      <c r="C48" s="74"/>
      <c r="D48" s="74"/>
      <c r="E48" s="43"/>
      <c r="F48" s="123"/>
      <c r="G48" s="124"/>
      <c r="H48" s="74"/>
      <c r="I48" s="76"/>
      <c r="J48" s="77"/>
      <c r="K48" s="178"/>
      <c r="L48" s="76"/>
      <c r="M48" s="39"/>
      <c r="O48" s="296"/>
      <c r="P48" s="297"/>
    </row>
    <row r="49" spans="1:116" x14ac:dyDescent="0.35">
      <c r="A49" s="70"/>
      <c r="B49" s="79"/>
      <c r="C49" s="79"/>
      <c r="D49" s="79"/>
      <c r="E49" s="306" t="s">
        <v>4</v>
      </c>
      <c r="F49" s="306"/>
      <c r="G49" s="306"/>
      <c r="H49" s="307"/>
      <c r="I49" s="125">
        <f>SUM(I45:I48)</f>
        <v>0</v>
      </c>
      <c r="J49" s="125">
        <f>SUM(J45:J48)</f>
        <v>0</v>
      </c>
      <c r="K49" s="85">
        <f>IF(J49=0,0,L49/J49)</f>
        <v>0</v>
      </c>
      <c r="L49" s="82">
        <f>SUM(L45:L48)</f>
        <v>0</v>
      </c>
      <c r="M49" s="39"/>
    </row>
    <row r="50" spans="1:116" s="27" customFormat="1" x14ac:dyDescent="0.35">
      <c r="A50" s="51"/>
      <c r="B50" s="126"/>
      <c r="C50" s="86"/>
      <c r="D50" s="86"/>
      <c r="E50" s="127"/>
      <c r="F50" s="127"/>
      <c r="G50" s="127"/>
      <c r="H50" s="127"/>
      <c r="I50" s="89" t="str">
        <f>IF(SUM($I$45:$I$48)&gt;$F$83/2,"NOTA: El conjunt  de les despeses de la partida de col·laboracions externes no podrà superar el 50% del total de la despesa ","")</f>
        <v/>
      </c>
      <c r="J50" s="90" t="str">
        <f>IF(SUM($J$45:$J$48)&gt;$F$83/2,"REVISIÓ límit 50% del pressupost en Col·laboracions Externes","")</f>
        <v/>
      </c>
      <c r="K50" s="90"/>
      <c r="L50" s="91"/>
      <c r="M50" s="70"/>
    </row>
    <row r="51" spans="1:116" s="27" customFormat="1" x14ac:dyDescent="0.35">
      <c r="A51" s="51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</row>
    <row r="52" spans="1:116" s="27" customFormat="1" ht="15" thickBot="1" x14ac:dyDescent="0.4">
      <c r="A52" s="51"/>
      <c r="B52" s="55" t="s">
        <v>2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</row>
    <row r="53" spans="1:116" s="27" customFormat="1" x14ac:dyDescent="0.35">
      <c r="A53" s="51"/>
      <c r="B53" s="117" t="s">
        <v>114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</row>
    <row r="54" spans="1:116" s="27" customFormat="1" x14ac:dyDescent="0.35">
      <c r="A54" s="51"/>
      <c r="B54" s="117"/>
      <c r="C54" s="86"/>
      <c r="D54" s="86"/>
      <c r="E54" s="118"/>
      <c r="F54" s="119"/>
      <c r="G54" s="119"/>
      <c r="H54" s="120"/>
      <c r="I54" s="39"/>
      <c r="J54" s="39"/>
      <c r="K54" s="39"/>
      <c r="L54" s="39"/>
      <c r="M54" s="39"/>
    </row>
    <row r="55" spans="1:116" s="64" customFormat="1" ht="30.75" customHeight="1" x14ac:dyDescent="0.35">
      <c r="A55" s="59"/>
      <c r="B55" s="60" t="s">
        <v>36</v>
      </c>
      <c r="C55" s="60" t="s">
        <v>0</v>
      </c>
      <c r="D55" s="61" t="s">
        <v>24</v>
      </c>
      <c r="E55" s="321" t="s">
        <v>18</v>
      </c>
      <c r="F55" s="322"/>
      <c r="G55" s="322"/>
      <c r="H55" s="323"/>
      <c r="I55" s="60" t="s">
        <v>26</v>
      </c>
      <c r="J55" s="61" t="s">
        <v>27</v>
      </c>
      <c r="K55" s="131" t="s">
        <v>20</v>
      </c>
      <c r="L55" s="131" t="s">
        <v>21</v>
      </c>
      <c r="M55" s="38"/>
      <c r="N55" s="63"/>
      <c r="O55" s="292" t="s">
        <v>110</v>
      </c>
      <c r="P55" s="29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</row>
    <row r="56" spans="1:116" x14ac:dyDescent="0.35">
      <c r="B56" s="4"/>
      <c r="C56" s="5"/>
      <c r="D56" s="132"/>
      <c r="E56" s="41"/>
      <c r="F56" s="246"/>
      <c r="G56" s="246"/>
      <c r="H56" s="248"/>
      <c r="I56" s="40"/>
      <c r="J56" s="67"/>
      <c r="K56" s="68">
        <f>IF(AND($E$9="Gran empresa",D56="Recerca"),Desplegables!$F$15,IF(AND($E$9="Gran empresa",D56="Desenvolupament"),Desplegables!$F$18,IF(AND($E$9="Mitjana empresa",D56="Recerca"),Desplegables!$F$14,IF(AND($E$9="Mitjana empresa",D56="Desenvolupament"),Desplegables!$F$17,IF(AND($E$9="Petita empresa",D56="Recerca"),Desplegables!$F$13,IF(AND($E$9="Petita empresa",D56="Desenvolupament"),Desplegables!$F$16,IF(AND($E$9="Acreditat TECNIO"),Desplegables!$F$19,)))))))</f>
        <v>0</v>
      </c>
      <c r="L56" s="69">
        <f>+K56*J56</f>
        <v>0</v>
      </c>
      <c r="M56" s="39"/>
      <c r="O56" s="294"/>
      <c r="P56" s="295"/>
    </row>
    <row r="57" spans="1:116" x14ac:dyDescent="0.35">
      <c r="B57" s="4"/>
      <c r="C57" s="5"/>
      <c r="D57" s="132"/>
      <c r="E57" s="41"/>
      <c r="F57" s="246"/>
      <c r="G57" s="246"/>
      <c r="H57" s="248"/>
      <c r="I57" s="40"/>
      <c r="J57" s="67"/>
      <c r="K57" s="68">
        <f>IF(AND($E$9="Gran empresa",D57="Recerca"),Desplegables!$F$15,IF(AND($E$9="Gran empresa",D57="Desenvolupament"),Desplegables!$F$18,IF(AND($E$9="Mitjana empresa",D57="Recerca"),Desplegables!$F$14,IF(AND($E$9="Mitjana empresa",D57="Desenvolupament"),Desplegables!$F$17,IF(AND($E$9="Petita empresa",D57="Recerca"),Desplegables!$F$13,IF(AND($E$9="Petita empresa",D57="Desenvolupament"),Desplegables!$F$16,IF(AND($E$9="Acreditat TECNIO"),Desplegables!$F$19,)))))))</f>
        <v>0</v>
      </c>
      <c r="L57" s="69">
        <f>+K57*J57</f>
        <v>0</v>
      </c>
      <c r="M57" s="39"/>
      <c r="O57" s="294"/>
      <c r="P57" s="295"/>
    </row>
    <row r="58" spans="1:116" x14ac:dyDescent="0.35">
      <c r="B58" s="4"/>
      <c r="C58" s="5"/>
      <c r="D58" s="132"/>
      <c r="E58" s="41"/>
      <c r="F58" s="246"/>
      <c r="G58" s="246"/>
      <c r="H58" s="248"/>
      <c r="I58" s="40"/>
      <c r="J58" s="67"/>
      <c r="K58" s="68">
        <f>IF(AND($E$9="Gran empresa",D58="Recerca"),Desplegables!$F$15,IF(AND($E$9="Gran empresa",D58="Desenvolupament"),Desplegables!$F$18,IF(AND($E$9="Mitjana empresa",D58="Recerca"),Desplegables!$F$14,IF(AND($E$9="Mitjana empresa",D58="Desenvolupament"),Desplegables!$F$17,IF(AND($E$9="Petita empresa",D58="Recerca"),Desplegables!$F$13,IF(AND($E$9="Petita empresa",D58="Desenvolupament"),Desplegables!$F$16,IF(AND($E$9="Acreditat TECNIO"),Desplegables!$F$19,)))))))</f>
        <v>0</v>
      </c>
      <c r="L58" s="69">
        <f>+K58*J58</f>
        <v>0</v>
      </c>
      <c r="M58" s="39"/>
      <c r="O58" s="71"/>
      <c r="P58" s="72"/>
    </row>
    <row r="59" spans="1:116" x14ac:dyDescent="0.35">
      <c r="B59" s="73"/>
      <c r="C59" s="74"/>
      <c r="D59" s="133"/>
      <c r="E59" s="43"/>
      <c r="F59" s="123"/>
      <c r="G59" s="123"/>
      <c r="H59" s="134"/>
      <c r="I59" s="76"/>
      <c r="J59" s="77"/>
      <c r="K59" s="178"/>
      <c r="L59" s="76"/>
      <c r="M59" s="39"/>
      <c r="O59" s="296"/>
      <c r="P59" s="297"/>
    </row>
    <row r="60" spans="1:116" x14ac:dyDescent="0.35">
      <c r="B60" s="135"/>
      <c r="C60" s="135"/>
      <c r="D60" s="79"/>
      <c r="E60" s="320" t="s">
        <v>4</v>
      </c>
      <c r="F60" s="320"/>
      <c r="G60" s="320"/>
      <c r="H60" s="320"/>
      <c r="I60" s="137">
        <f>SUM(I56:I59)</f>
        <v>0</v>
      </c>
      <c r="J60" s="138">
        <f>SUM(J56:J59)</f>
        <v>0</v>
      </c>
      <c r="K60" s="85">
        <f>IF(J60=0,0,L60/J60)</f>
        <v>0</v>
      </c>
      <c r="L60" s="82">
        <f>SUM(L56:L59)</f>
        <v>0</v>
      </c>
      <c r="M60" s="39"/>
    </row>
    <row r="61" spans="1:116" s="27" customFormat="1" x14ac:dyDescent="0.35">
      <c r="A61" s="51"/>
      <c r="B61" s="126"/>
      <c r="C61" s="86"/>
      <c r="D61" s="86"/>
      <c r="E61" s="127"/>
      <c r="F61" s="127"/>
      <c r="G61" s="127"/>
      <c r="H61" s="127"/>
      <c r="I61" s="89"/>
      <c r="J61" s="90"/>
      <c r="K61" s="90"/>
      <c r="L61" s="91"/>
      <c r="M61" s="39"/>
    </row>
    <row r="62" spans="1:116" s="27" customFormat="1" x14ac:dyDescent="0.35">
      <c r="A62" s="51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39"/>
    </row>
    <row r="63" spans="1:116" s="27" customFormat="1" ht="15" thickBot="1" x14ac:dyDescent="0.4">
      <c r="A63" s="51"/>
      <c r="B63" s="55" t="s">
        <v>19</v>
      </c>
      <c r="C63" s="30"/>
      <c r="D63" s="30"/>
      <c r="E63" s="30"/>
      <c r="F63" s="30"/>
      <c r="G63" s="30"/>
      <c r="H63" s="139"/>
      <c r="I63" s="30"/>
      <c r="J63" s="30"/>
      <c r="K63" s="30"/>
      <c r="L63" s="30"/>
      <c r="M63" s="30"/>
      <c r="N63" s="30"/>
      <c r="O63" s="30"/>
      <c r="P63" s="30"/>
    </row>
    <row r="64" spans="1:116" s="27" customFormat="1" x14ac:dyDescent="0.35">
      <c r="A64" s="51"/>
      <c r="B64" s="140" t="s">
        <v>184</v>
      </c>
      <c r="C64" s="39"/>
      <c r="D64" s="39"/>
      <c r="E64" s="39"/>
      <c r="F64" s="39"/>
      <c r="G64" s="39"/>
      <c r="H64" s="141"/>
      <c r="I64" s="39"/>
      <c r="J64" s="39"/>
      <c r="K64" s="39"/>
      <c r="L64" s="39"/>
      <c r="M64" s="39"/>
    </row>
    <row r="65" spans="1:116" s="27" customFormat="1" x14ac:dyDescent="0.35">
      <c r="A65" s="51"/>
      <c r="B65" s="52"/>
      <c r="H65" s="142"/>
      <c r="M65" s="39"/>
    </row>
    <row r="66" spans="1:116" s="64" customFormat="1" ht="30.75" customHeight="1" x14ac:dyDescent="0.35">
      <c r="A66" s="59"/>
      <c r="B66" s="63"/>
      <c r="C66" s="60" t="s">
        <v>0</v>
      </c>
      <c r="D66" s="61" t="s">
        <v>24</v>
      </c>
      <c r="E66" s="321" t="s">
        <v>18</v>
      </c>
      <c r="F66" s="322"/>
      <c r="G66" s="322"/>
      <c r="H66" s="323"/>
      <c r="I66" s="60" t="s">
        <v>26</v>
      </c>
      <c r="J66" s="61" t="s">
        <v>27</v>
      </c>
      <c r="K66" s="131" t="s">
        <v>20</v>
      </c>
      <c r="L66" s="131" t="s">
        <v>21</v>
      </c>
      <c r="M66" s="38"/>
      <c r="N66" s="63"/>
      <c r="O66" s="292" t="s">
        <v>110</v>
      </c>
      <c r="P66" s="29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</row>
    <row r="67" spans="1:116" x14ac:dyDescent="0.35">
      <c r="B67" s="39"/>
      <c r="C67" s="5"/>
      <c r="D67" s="143"/>
      <c r="E67" s="41"/>
      <c r="F67" s="246"/>
      <c r="G67" s="246"/>
      <c r="H67" s="248"/>
      <c r="I67" s="40"/>
      <c r="J67" s="67"/>
      <c r="K67" s="144">
        <f>IF(AND($E$9="Gran empresa",D67="Genèric"),Desplegables!$F$22,IF(AND($E$9="Mitjana empresa",D67="Genèric"),Desplegables!$F$22,IF(AND($E$9="Petita empresa",D67="Genèric"),Desplegables!$F$22,IF(AND($E$9="Acreditat TECNIO",D67="Genèric"),Desplegables!$F$22,))))</f>
        <v>0</v>
      </c>
      <c r="L67" s="145">
        <f>+J67*K67</f>
        <v>0</v>
      </c>
      <c r="M67" s="39"/>
      <c r="O67" s="294"/>
      <c r="P67" s="295"/>
    </row>
    <row r="68" spans="1:116" x14ac:dyDescent="0.35">
      <c r="B68" s="39"/>
      <c r="C68" s="73"/>
      <c r="D68" s="133"/>
      <c r="E68" s="43"/>
      <c r="F68" s="123"/>
      <c r="G68" s="123"/>
      <c r="H68" s="134"/>
      <c r="I68" s="76"/>
      <c r="J68" s="146"/>
      <c r="K68" s="147"/>
      <c r="L68" s="148"/>
      <c r="M68" s="39"/>
      <c r="O68" s="296"/>
      <c r="P68" s="297"/>
    </row>
    <row r="69" spans="1:116" x14ac:dyDescent="0.35">
      <c r="B69" s="126"/>
      <c r="C69" s="135"/>
      <c r="D69" s="135"/>
      <c r="E69" s="306" t="s">
        <v>4</v>
      </c>
      <c r="F69" s="306"/>
      <c r="G69" s="306"/>
      <c r="H69" s="307"/>
      <c r="I69" s="125">
        <f>SUM(I67:I68)</f>
        <v>0</v>
      </c>
      <c r="J69" s="149">
        <f>SUM(J67:J68)</f>
        <v>0</v>
      </c>
      <c r="K69" s="150">
        <f>IF(J69=0,0,L69/J69)</f>
        <v>0</v>
      </c>
      <c r="L69" s="151">
        <f>SUM(L67:L68)</f>
        <v>0</v>
      </c>
      <c r="M69" s="39"/>
    </row>
    <row r="70" spans="1:116" s="27" customFormat="1" x14ac:dyDescent="0.35">
      <c r="A70" s="51"/>
      <c r="B70" s="39"/>
      <c r="I70" s="27" t="str">
        <f>IF(SUM(I67:I68)&gt;3000,"NOTA: Es permet un import màxim de 1.500 euros","")</f>
        <v/>
      </c>
      <c r="J70" s="27" t="str">
        <f>IF(SUM(J67:J68)&gt;3000,"NOTA: Es permet un import màxim de 1.500 euros","")</f>
        <v/>
      </c>
      <c r="L70" s="152"/>
      <c r="M70" s="39"/>
    </row>
    <row r="71" spans="1:116" x14ac:dyDescent="0.35">
      <c r="B71" s="39"/>
      <c r="C71" s="27"/>
      <c r="D71" s="27"/>
      <c r="E71" s="27"/>
      <c r="F71" s="27"/>
      <c r="G71" s="27"/>
      <c r="H71" s="142"/>
      <c r="I71" s="27"/>
      <c r="J71" s="27"/>
      <c r="K71" s="27"/>
      <c r="L71" s="152"/>
      <c r="M71" s="39"/>
    </row>
    <row r="72" spans="1:116" ht="15" thickBot="1" x14ac:dyDescent="0.4">
      <c r="B72" s="153"/>
      <c r="C72" s="154" t="s">
        <v>5</v>
      </c>
      <c r="D72" s="154"/>
      <c r="E72" s="155"/>
      <c r="F72" s="156"/>
      <c r="G72" s="156"/>
      <c r="H72" s="155"/>
      <c r="I72" s="30"/>
      <c r="J72" s="30"/>
      <c r="K72" s="30"/>
      <c r="L72" s="157"/>
      <c r="M72" s="30"/>
      <c r="N72" s="30"/>
    </row>
    <row r="73" spans="1:116" s="64" customFormat="1" ht="30.75" customHeight="1" thickBot="1" x14ac:dyDescent="0.4">
      <c r="A73" s="59"/>
      <c r="B73" s="63"/>
      <c r="C73" s="63"/>
      <c r="D73" s="63"/>
      <c r="E73" s="63"/>
      <c r="F73" s="308" t="s">
        <v>26</v>
      </c>
      <c r="G73" s="309"/>
      <c r="H73" s="309"/>
      <c r="I73" s="310"/>
      <c r="J73" s="299" t="s">
        <v>27</v>
      </c>
      <c r="K73" s="299"/>
      <c r="L73" s="299"/>
      <c r="M73" s="158" t="s">
        <v>20</v>
      </c>
      <c r="N73" s="158" t="s">
        <v>21</v>
      </c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</row>
    <row r="74" spans="1:116" x14ac:dyDescent="0.35">
      <c r="B74" s="27"/>
      <c r="C74" s="311" t="s">
        <v>7</v>
      </c>
      <c r="D74" s="312"/>
      <c r="E74" s="159" t="s">
        <v>1</v>
      </c>
      <c r="F74" s="317">
        <f>+SUMIFS($I$23:$I$26,$C$23:$C$26,$C$74)</f>
        <v>0</v>
      </c>
      <c r="G74" s="317"/>
      <c r="H74" s="317"/>
      <c r="I74" s="318">
        <f>+SUM($F$74:$F$77)</f>
        <v>0</v>
      </c>
      <c r="J74" s="160">
        <f>+SUMIFS($J$23:$J$26,$D$23:$D$26,$C$74)</f>
        <v>0</v>
      </c>
      <c r="K74" s="300">
        <f>+SUM($J$74:$J$77)</f>
        <v>0</v>
      </c>
      <c r="L74" s="300"/>
      <c r="M74" s="161">
        <f>IF(AND($E$9="Gran empresa",$C$74="Recerca"),Desplegables!$F$15,IF(AND($E$9="Gran empresa",$C$74="Desenvolupament"),Desplegables!$F$18,IF(AND($E$9="Mitjana empresa",$C$74="Recerca"),Desplegables!$F$14,IF(AND($E$9="Mitjana empresa",$C$74="Desenvolupament"),Desplegables!$F$17,IF(AND($E$9="Petita empresa",$C$74="Recerca"),Desplegables!$F$13,IF(AND($E$9="Petita empresa",$C$74="Desenvolupament"),Desplegables!$F$16,IF($E$9="Agent TECNIO",1,)))))))</f>
        <v>0</v>
      </c>
      <c r="N74" s="162">
        <f>+SUMIFS(L23:L26,D23:D26,C74)</f>
        <v>0</v>
      </c>
    </row>
    <row r="75" spans="1:116" x14ac:dyDescent="0.35">
      <c r="B75" s="27"/>
      <c r="C75" s="313"/>
      <c r="D75" s="314"/>
      <c r="E75" s="159" t="s">
        <v>3</v>
      </c>
      <c r="F75" s="317">
        <f>+SUMIFS($I$45:$I$48,$C$45:$C$48,$C$74)</f>
        <v>0</v>
      </c>
      <c r="G75" s="317"/>
      <c r="H75" s="317"/>
      <c r="I75" s="319"/>
      <c r="J75" s="163">
        <f>+SUMIFS($J$45:$J$48,$D$45:$D$48,$C$74)</f>
        <v>0</v>
      </c>
      <c r="K75" s="301"/>
      <c r="L75" s="301"/>
      <c r="M75" s="164">
        <f>IF(AND($E$9="Gran empresa",$C$74="Recerca"),Desplegables!$F$15,IF(AND($E$9="Gran empresa",$C$74="Desenvolupament"),Desplegables!$F$18,IF(AND($E$9="Mitjana empresa",$C$74="Recerca"),Desplegables!$F$14,IF(AND($E$9="Mitjana empresa",$C$74="Desenvolupament"),Desplegables!$F$17,IF(AND($E$9="Petita empresa",$C$74="Recerca"),Desplegables!$F$13,IF(AND($E$9="Petita empresa",$C$74="Desenvolupament"),Desplegables!$F$16,IF($E$9="Agent TECNIO",1,)))))))</f>
        <v>0</v>
      </c>
      <c r="N75" s="165">
        <f>+SUMIFS(L45:L48,D45:D48,C74)</f>
        <v>0</v>
      </c>
    </row>
    <row r="76" spans="1:116" x14ac:dyDescent="0.35">
      <c r="B76" s="27"/>
      <c r="C76" s="313"/>
      <c r="D76" s="314"/>
      <c r="E76" s="159" t="s">
        <v>2</v>
      </c>
      <c r="F76" s="317">
        <f>+SUMIFS($I$56:$I$59,$C$56:$C$59,$C$74)</f>
        <v>0</v>
      </c>
      <c r="G76" s="317"/>
      <c r="H76" s="317"/>
      <c r="I76" s="319"/>
      <c r="J76" s="163">
        <f>+SUMIFS($J$56:$J$59,$D$56:$D$59,$C$74)</f>
        <v>0</v>
      </c>
      <c r="K76" s="301"/>
      <c r="L76" s="301"/>
      <c r="M76" s="164">
        <f>IF(AND($E$9="Gran empresa",$C$74="Recerca"),Desplegables!$F$15,IF(AND($E$9="Gran empresa",$C$74="Desenvolupament"),Desplegables!$F$18,IF(AND($E$9="Mitjana empresa",$C$74="Recerca"),Desplegables!$F$14,IF(AND($E$9="Mitjana empresa",$C$74="Desenvolupament"),Desplegables!$F$17,IF(AND($E$9="Petita empresa",$C$74="Recerca"),Desplegables!$F$13,IF(AND($E$9="Petita empresa",$C$74="Desenvolupament"),Desplegables!$F$16,IF($E$9="Agent TECNIO",1,)))))))</f>
        <v>0</v>
      </c>
      <c r="N76" s="165">
        <f>+SUMIFS(L56:L59,D56:D59,C74)</f>
        <v>0</v>
      </c>
    </row>
    <row r="77" spans="1:116" x14ac:dyDescent="0.35">
      <c r="B77" s="27"/>
      <c r="C77" s="315"/>
      <c r="D77" s="316"/>
      <c r="E77" s="159" t="s">
        <v>14</v>
      </c>
      <c r="F77" s="317">
        <f>+F74*Desplegables!$E$24</f>
        <v>0</v>
      </c>
      <c r="G77" s="317"/>
      <c r="H77" s="317"/>
      <c r="I77" s="319"/>
      <c r="J77" s="163">
        <f>+J74*Desplegables!$E$24</f>
        <v>0</v>
      </c>
      <c r="K77" s="301"/>
      <c r="L77" s="301"/>
      <c r="M77" s="164">
        <f>IF(AND($E$9="Gran empresa",$C$74="Recerca"),Desplegables!$F$15,IF(AND($E$9="Gran empresa",$C$74="Desenvolupament"),Desplegables!$F$18,IF(AND($E$9="Mitjana empresa",$C$74="Recerca"),Desplegables!$F$14,IF(AND($E$9="Mitjana empresa",$C$74="Desenvolupament"),Desplegables!$F$17,IF(AND($E$9="Petita empresa",$C$74="Recerca"),Desplegables!$F$13,IF(AND($E$9="Petita empresa",$C$74="Desenvolupament"),Desplegables!$F$16,IF($E$9="Agent TECNIO",1,)))))))</f>
        <v>0</v>
      </c>
      <c r="N77" s="165">
        <f>+N74*Desplegables!$E$24</f>
        <v>0</v>
      </c>
    </row>
    <row r="78" spans="1:116" x14ac:dyDescent="0.35">
      <c r="B78" s="27"/>
      <c r="C78" s="311" t="s">
        <v>6</v>
      </c>
      <c r="D78" s="312"/>
      <c r="E78" s="159" t="s">
        <v>1</v>
      </c>
      <c r="F78" s="317">
        <f>+SUMIFS($I$23:$I$26,$C$23:$C$26,$C$78)</f>
        <v>0</v>
      </c>
      <c r="G78" s="317"/>
      <c r="H78" s="317"/>
      <c r="I78" s="319">
        <f>+SUM($F$78:$F$81)</f>
        <v>0</v>
      </c>
      <c r="J78" s="163">
        <f>+SUMIFS($J$23:$J$26,$D$23:$D$26,$C$78)</f>
        <v>0</v>
      </c>
      <c r="K78" s="301">
        <f>+SUM($J$78:$J$81)</f>
        <v>0</v>
      </c>
      <c r="L78" s="301"/>
      <c r="M78" s="164">
        <f>IF(AND($E$9="Gran empresa",$C$78="Recerca"),Desplegables!$F$15,IF(AND($E$9="Gran empresa",$C$78="Desenvolupament"),Desplegables!$F$18,IF(AND($E$9="Mitjana empresa",$C$78="Recerca"),Desplegables!$F$14,IF(AND($E$9="Mitjana empresa",$C$78="Desenvolupament"),Desplegables!$F$17,IF(AND($E$9="Petita empresa",$C$78="Recerca"),Desplegables!$F$13,IF(AND($E$9="Petita empresa",$C$78="Desenvolupament"),Desplegables!$F$16,IF($E$9="Agent TECNIO",1,)))))))</f>
        <v>0</v>
      </c>
      <c r="N78" s="165">
        <f>+SUMIFS(L23:L26,D23:D26,C78)</f>
        <v>0</v>
      </c>
    </row>
    <row r="79" spans="1:116" x14ac:dyDescent="0.35">
      <c r="B79" s="27"/>
      <c r="C79" s="313"/>
      <c r="D79" s="314"/>
      <c r="E79" s="159" t="s">
        <v>3</v>
      </c>
      <c r="F79" s="317">
        <f>+SUMIFS($I$45:$I$48,$C$45:$C$48,$C$78)</f>
        <v>0</v>
      </c>
      <c r="G79" s="317"/>
      <c r="H79" s="317"/>
      <c r="I79" s="319"/>
      <c r="J79" s="163">
        <f>+SUMIFS($J$45:$J$48,$D$45:$D$48,$C$78)</f>
        <v>0</v>
      </c>
      <c r="K79" s="301"/>
      <c r="L79" s="301"/>
      <c r="M79" s="164">
        <f>IF(AND($E$9="Gran empresa",$C$78="Recerca"),Desplegables!$F$15,IF(AND($E$9="Gran empresa",$C$78="Desenvolupament"),Desplegables!$F$18,IF(AND($E$9="Mitjana empresa",$C$78="Recerca"),Desplegables!$F$14,IF(AND($E$9="Mitjana empresa",$C$78="Desenvolupament"),Desplegables!$F$17,IF(AND($E$9="Petita empresa",$C$78="Recerca"),Desplegables!$F$13,IF(AND($E$9="Petita empresa",$C$78="Desenvolupament"),Desplegables!$F$16,IF($E$9="Agent TECNIO",1,)))))))</f>
        <v>0</v>
      </c>
      <c r="N79" s="165">
        <f>+SUMIFS(L45:L48,D45:D48,C78)</f>
        <v>0</v>
      </c>
    </row>
    <row r="80" spans="1:116" s="27" customFormat="1" x14ac:dyDescent="0.35">
      <c r="A80" s="51"/>
      <c r="C80" s="313"/>
      <c r="D80" s="314"/>
      <c r="E80" s="159" t="s">
        <v>2</v>
      </c>
      <c r="F80" s="317">
        <f>+SUMIFS($I$56:$I$59,$C$56:$C$59,$C$78)</f>
        <v>0</v>
      </c>
      <c r="G80" s="317"/>
      <c r="H80" s="317"/>
      <c r="I80" s="319"/>
      <c r="J80" s="163">
        <f>+SUMIFS($J$56:$J$59,$D$56:$D$59,$C$78)</f>
        <v>0</v>
      </c>
      <c r="K80" s="301"/>
      <c r="L80" s="301"/>
      <c r="M80" s="164">
        <f>IF(AND($E$9="Gran empresa",$C$78="Recerca"),Desplegables!$F$15,IF(AND($E$9="Gran empresa",$C$78="Desenvolupament"),Desplegables!$F$18,IF(AND($E$9="Mitjana empresa",$C$78="Recerca"),Desplegables!$F$14,IF(AND($E$9="Mitjana empresa",$C$78="Desenvolupament"),Desplegables!$F$17,IF(AND($E$9="Petita empresa",$C$78="Recerca"),Desplegables!$F$13,IF(AND($E$9="Petita empresa",$C$78="Desenvolupament"),Desplegables!$F$16,IF($E$9="Agent TECNIO",1,)))))))</f>
        <v>0</v>
      </c>
      <c r="N80" s="165">
        <f>+SUMIFS(L56:L59,D56:D59,C78)</f>
        <v>0</v>
      </c>
    </row>
    <row r="81" spans="1:14" s="27" customFormat="1" x14ac:dyDescent="0.35">
      <c r="A81" s="51"/>
      <c r="C81" s="315"/>
      <c r="D81" s="316"/>
      <c r="E81" s="159" t="s">
        <v>14</v>
      </c>
      <c r="F81" s="317">
        <f>+F78*Desplegables!$E$24</f>
        <v>0</v>
      </c>
      <c r="G81" s="317"/>
      <c r="H81" s="317"/>
      <c r="I81" s="319"/>
      <c r="J81" s="163">
        <f>+J78*Desplegables!$E$24</f>
        <v>0</v>
      </c>
      <c r="K81" s="301"/>
      <c r="L81" s="301"/>
      <c r="M81" s="164">
        <f>IF(AND($E$9="Gran empresa",$C$78="Recerca"),Desplegables!$F$15,IF(AND($E$9="Gran empresa",$C$78="Desenvolupament"),Desplegables!$F$18,IF(AND($E$9="Mitjana empresa",$C$78="Recerca"),Desplegables!$F$14,IF(AND($E$9="Mitjana empresa",$C$78="Desenvolupament"),Desplegables!$F$17,IF(AND($E$9="Petita empresa",$C$78="Recerca"),Desplegables!$F$13,IF(AND($E$9="Petita empresa",$C$78="Desenvolupament"),Desplegables!$F$16,IF($E$9="Agent TECNIO",1,)))))))</f>
        <v>0</v>
      </c>
      <c r="N81" s="165">
        <f>+N78*Desplegables!$E$24</f>
        <v>0</v>
      </c>
    </row>
    <row r="82" spans="1:14" s="27" customFormat="1" ht="15" thickBot="1" x14ac:dyDescent="0.4">
      <c r="A82" s="51"/>
      <c r="C82" s="351" t="s">
        <v>30</v>
      </c>
      <c r="D82" s="352"/>
      <c r="E82" s="166" t="s">
        <v>31</v>
      </c>
      <c r="F82" s="353">
        <f>+SUMIFS($I$67:$I$68,$C$67:$C$68,$C$82)</f>
        <v>0</v>
      </c>
      <c r="G82" s="353"/>
      <c r="H82" s="353"/>
      <c r="I82" s="167">
        <f>$F$82</f>
        <v>0</v>
      </c>
      <c r="J82" s="168">
        <f>+SUMIFS($J$67:$J$68,$D$67:$D$68,$C$82)</f>
        <v>0</v>
      </c>
      <c r="K82" s="302">
        <f>$J$82</f>
        <v>0</v>
      </c>
      <c r="L82" s="303"/>
      <c r="M82" s="169">
        <f>IF(AND($E$9="Gran empresa",C82="Genèric"),Desplegables!$F$22,IF(AND($E$9="Mitjana empresa",C82="Genèric"),Desplegables!$F$22,IF(AND($E$9="Petita empresa",C82="Genèric"),Desplegables!$F$22,IF(AND($E$9="Acreditat TECNIO",C82="Genèric"),Desplegables!$F$22,))))</f>
        <v>0</v>
      </c>
      <c r="N82" s="170">
        <f>+SUM(L67:L68)</f>
        <v>0</v>
      </c>
    </row>
    <row r="83" spans="1:14" s="27" customFormat="1" ht="15.5" x14ac:dyDescent="0.35">
      <c r="A83" s="51"/>
      <c r="E83" s="171" t="s">
        <v>41</v>
      </c>
      <c r="F83" s="343">
        <f>SUM($F$74:$F$82)</f>
        <v>0</v>
      </c>
      <c r="G83" s="344"/>
      <c r="H83" s="344"/>
      <c r="I83" s="345"/>
      <c r="J83" s="304">
        <f>SUM($K$74:$K$82)</f>
        <v>0</v>
      </c>
      <c r="K83" s="305"/>
      <c r="L83" s="305"/>
      <c r="M83" s="172">
        <f>IF($J$83=0,0,$N$83/$J$83)</f>
        <v>0</v>
      </c>
      <c r="N83" s="173">
        <f>IF(AND($E$9="Acreditat TECNIO",SUM(N74:N82)&gt;Desplegables!H22),Desplegables!H22,IF(AND(E9&gt;"Acreditat TECNIO",SUM(N74:N82)&gt;Desplegables!H19),Desplegables!H19,SUM(N74:N82)))</f>
        <v>0</v>
      </c>
    </row>
    <row r="84" spans="1:14" s="27" customFormat="1" ht="15.5" x14ac:dyDescent="0.35">
      <c r="A84" s="51"/>
      <c r="E84" s="171"/>
      <c r="F84" s="350"/>
      <c r="G84" s="350"/>
      <c r="H84" s="350"/>
      <c r="I84" s="350"/>
      <c r="J84" s="298"/>
      <c r="K84" s="298"/>
      <c r="L84" s="298"/>
      <c r="M84" s="174"/>
      <c r="N84" s="175" t="str">
        <f>IF(OR($N$83=100000,$N$83=250000),"NOTA: Ajut limitat per superar màxim establert","")</f>
        <v/>
      </c>
    </row>
    <row r="85" spans="1:14" s="27" customFormat="1" x14ac:dyDescent="0.35">
      <c r="A85" s="51"/>
    </row>
    <row r="86" spans="1:14" s="27" customFormat="1" x14ac:dyDescent="0.35">
      <c r="A86" s="51"/>
    </row>
    <row r="87" spans="1:14" s="27" customFormat="1" x14ac:dyDescent="0.35">
      <c r="A87" s="51"/>
      <c r="C87" s="176" t="s">
        <v>109</v>
      </c>
      <c r="D87" s="32"/>
      <c r="E87" s="32"/>
      <c r="F87" s="32"/>
      <c r="G87" s="32"/>
      <c r="H87" s="32"/>
      <c r="I87" s="32"/>
    </row>
    <row r="88" spans="1:14" s="27" customFormat="1" x14ac:dyDescent="0.35">
      <c r="A88" s="51"/>
      <c r="C88" s="39"/>
      <c r="D88" s="39"/>
      <c r="E88" s="39"/>
      <c r="F88" s="39"/>
      <c r="G88" s="39"/>
      <c r="H88" s="39"/>
      <c r="I88" s="39"/>
    </row>
    <row r="89" spans="1:14" s="27" customFormat="1" ht="15" thickBot="1" x14ac:dyDescent="0.4">
      <c r="A89" s="51"/>
      <c r="C89" s="346" t="s">
        <v>128</v>
      </c>
      <c r="D89" s="346"/>
      <c r="E89" s="346"/>
      <c r="F89" s="346" t="s">
        <v>85</v>
      </c>
      <c r="G89" s="346"/>
      <c r="H89" s="346"/>
      <c r="I89" s="346"/>
    </row>
    <row r="90" spans="1:14" s="27" customFormat="1" ht="15.5" x14ac:dyDescent="0.35">
      <c r="A90" s="51"/>
      <c r="C90" s="347">
        <f>IF(AND($E$8="Gran empresa",$C$74="Recerca"),$I$74,IF(AND($E$8="Mitjana empresa",$C$74="Recerca"),$I$74,IF(AND($E$8="Petita empresa",$C$74="Recerca"),$I$74,IF($E$8="Acreditat TECNIO",0,))))</f>
        <v>0</v>
      </c>
      <c r="D90" s="347"/>
      <c r="E90" s="347"/>
      <c r="F90" s="347">
        <f>IF(AND($E$8="Gran empresa",$C$78="Desenvolupament"),$I$78,IF(AND($E$8="Mitjana empresa",$C$78="Desenvolupament"),$I$78,IF(AND($E$8="Petita empresa",$C$78="Desenvolupament"),$I$78,IF($E$8="Acreditat TECNIO",0,))))</f>
        <v>0</v>
      </c>
      <c r="G90" s="348"/>
      <c r="H90" s="348"/>
      <c r="I90" s="348"/>
    </row>
    <row r="91" spans="1:14" s="27" customFormat="1" ht="15" thickBot="1" x14ac:dyDescent="0.4">
      <c r="A91" s="51"/>
      <c r="C91" s="346" t="s">
        <v>91</v>
      </c>
      <c r="D91" s="346"/>
      <c r="E91" s="346"/>
      <c r="F91" s="346" t="s">
        <v>84</v>
      </c>
      <c r="G91" s="346"/>
      <c r="H91" s="346"/>
      <c r="I91" s="346"/>
    </row>
    <row r="92" spans="1:14" s="27" customFormat="1" ht="15.5" x14ac:dyDescent="0.35">
      <c r="A92" s="51"/>
      <c r="C92" s="349">
        <f>IF($C$82="Genèric",$I$82)</f>
        <v>0</v>
      </c>
      <c r="D92" s="349"/>
      <c r="E92" s="349"/>
      <c r="F92" s="347">
        <f>IF($E$8="Acreditat TECNIO",SUM($I$74+$I$78),0)</f>
        <v>0</v>
      </c>
      <c r="G92" s="348"/>
      <c r="H92" s="348"/>
      <c r="I92" s="348"/>
    </row>
    <row r="93" spans="1:14" s="27" customFormat="1" ht="15" thickBot="1" x14ac:dyDescent="0.4">
      <c r="A93" s="51"/>
      <c r="C93" s="39"/>
      <c r="D93" s="39"/>
      <c r="E93" s="39"/>
      <c r="F93" s="346" t="s">
        <v>83</v>
      </c>
      <c r="G93" s="346"/>
      <c r="H93" s="346"/>
      <c r="I93" s="346"/>
    </row>
    <row r="94" spans="1:14" s="27" customFormat="1" ht="15.5" x14ac:dyDescent="0.35">
      <c r="A94" s="51"/>
      <c r="C94" s="39"/>
      <c r="D94" s="39"/>
      <c r="E94" s="39"/>
      <c r="F94" s="347">
        <f>$F$83</f>
        <v>0</v>
      </c>
      <c r="G94" s="348"/>
      <c r="H94" s="348"/>
      <c r="I94" s="348"/>
    </row>
    <row r="95" spans="1:14" s="27" customFormat="1" x14ac:dyDescent="0.35">
      <c r="A95" s="51"/>
      <c r="C95" s="39"/>
      <c r="D95" s="39"/>
      <c r="E95" s="39"/>
      <c r="F95" s="39"/>
      <c r="G95" s="39"/>
      <c r="H95" s="39"/>
      <c r="I95" s="39"/>
    </row>
    <row r="96" spans="1:14" s="27" customFormat="1" x14ac:dyDescent="0.35">
      <c r="A96" s="51"/>
      <c r="C96" s="39"/>
      <c r="D96" s="39"/>
      <c r="E96" s="39"/>
      <c r="F96" s="39"/>
      <c r="G96" s="39"/>
      <c r="H96" s="39"/>
      <c r="I96" s="39"/>
    </row>
    <row r="97" spans="1:1" s="27" customFormat="1" x14ac:dyDescent="0.35">
      <c r="A97" s="51"/>
    </row>
    <row r="98" spans="1:1" s="27" customFormat="1" x14ac:dyDescent="0.35">
      <c r="A98" s="51"/>
    </row>
    <row r="99" spans="1:1" s="27" customFormat="1" x14ac:dyDescent="0.35">
      <c r="A99" s="51"/>
    </row>
    <row r="100" spans="1:1" s="27" customFormat="1" x14ac:dyDescent="0.35">
      <c r="A100" s="51"/>
    </row>
    <row r="101" spans="1:1" s="27" customFormat="1" x14ac:dyDescent="0.35">
      <c r="A101" s="51"/>
    </row>
    <row r="102" spans="1:1" s="27" customFormat="1" x14ac:dyDescent="0.35">
      <c r="A102" s="51"/>
    </row>
    <row r="103" spans="1:1" s="27" customFormat="1" x14ac:dyDescent="0.35">
      <c r="A103" s="51"/>
    </row>
    <row r="104" spans="1:1" s="27" customFormat="1" x14ac:dyDescent="0.35">
      <c r="A104" s="51"/>
    </row>
    <row r="105" spans="1:1" s="27" customFormat="1" x14ac:dyDescent="0.35">
      <c r="A105" s="51"/>
    </row>
    <row r="106" spans="1:1" s="27" customFormat="1" x14ac:dyDescent="0.35">
      <c r="A106" s="51"/>
    </row>
    <row r="107" spans="1:1" s="27" customFormat="1" x14ac:dyDescent="0.35">
      <c r="A107" s="51"/>
    </row>
    <row r="108" spans="1:1" s="27" customFormat="1" x14ac:dyDescent="0.35">
      <c r="A108" s="51"/>
    </row>
    <row r="109" spans="1:1" s="27" customFormat="1" x14ac:dyDescent="0.35">
      <c r="A109" s="51"/>
    </row>
    <row r="110" spans="1:1" s="27" customFormat="1" x14ac:dyDescent="0.35">
      <c r="A110" s="51"/>
    </row>
    <row r="111" spans="1:1" s="27" customFormat="1" x14ac:dyDescent="0.35">
      <c r="A111" s="51"/>
    </row>
    <row r="112" spans="1:1" s="27" customFormat="1" x14ac:dyDescent="0.35">
      <c r="A112" s="51"/>
    </row>
    <row r="113" spans="1:1" s="27" customFormat="1" x14ac:dyDescent="0.35">
      <c r="A113" s="51"/>
    </row>
    <row r="114" spans="1:1" s="27" customFormat="1" x14ac:dyDescent="0.35">
      <c r="A114" s="51"/>
    </row>
    <row r="115" spans="1:1" s="27" customFormat="1" x14ac:dyDescent="0.35">
      <c r="A115" s="51"/>
    </row>
    <row r="116" spans="1:1" s="27" customFormat="1" x14ac:dyDescent="0.35">
      <c r="A116" s="51"/>
    </row>
    <row r="117" spans="1:1" s="27" customFormat="1" x14ac:dyDescent="0.35">
      <c r="A117" s="51"/>
    </row>
    <row r="118" spans="1:1" s="27" customFormat="1" x14ac:dyDescent="0.35">
      <c r="A118" s="51"/>
    </row>
    <row r="119" spans="1:1" s="27" customFormat="1" x14ac:dyDescent="0.35">
      <c r="A119" s="51"/>
    </row>
    <row r="120" spans="1:1" s="27" customFormat="1" x14ac:dyDescent="0.35">
      <c r="A120" s="51"/>
    </row>
    <row r="121" spans="1:1" s="27" customFormat="1" x14ac:dyDescent="0.35">
      <c r="A121" s="51"/>
    </row>
    <row r="122" spans="1:1" s="27" customFormat="1" x14ac:dyDescent="0.35">
      <c r="A122" s="51"/>
    </row>
    <row r="123" spans="1:1" s="27" customFormat="1" x14ac:dyDescent="0.35">
      <c r="A123" s="51"/>
    </row>
    <row r="124" spans="1:1" s="27" customFormat="1" x14ac:dyDescent="0.35">
      <c r="A124" s="51"/>
    </row>
    <row r="125" spans="1:1" s="27" customFormat="1" x14ac:dyDescent="0.35">
      <c r="A125" s="51"/>
    </row>
    <row r="126" spans="1:1" s="27" customFormat="1" x14ac:dyDescent="0.35">
      <c r="A126" s="51"/>
    </row>
    <row r="127" spans="1:1" s="27" customFormat="1" x14ac:dyDescent="0.35">
      <c r="A127" s="51"/>
    </row>
    <row r="128" spans="1:1" s="27" customFormat="1" x14ac:dyDescent="0.35">
      <c r="A128" s="51"/>
    </row>
    <row r="129" spans="1:1" s="27" customFormat="1" x14ac:dyDescent="0.35">
      <c r="A129" s="51"/>
    </row>
    <row r="130" spans="1:1" s="27" customFormat="1" x14ac:dyDescent="0.35">
      <c r="A130" s="51"/>
    </row>
    <row r="131" spans="1:1" s="27" customFormat="1" x14ac:dyDescent="0.35">
      <c r="A131" s="51"/>
    </row>
    <row r="132" spans="1:1" s="27" customFormat="1" x14ac:dyDescent="0.35">
      <c r="A132" s="51"/>
    </row>
    <row r="133" spans="1:1" s="27" customFormat="1" x14ac:dyDescent="0.35">
      <c r="A133" s="51"/>
    </row>
    <row r="134" spans="1:1" s="27" customFormat="1" x14ac:dyDescent="0.35">
      <c r="A134" s="51"/>
    </row>
    <row r="135" spans="1:1" s="27" customFormat="1" x14ac:dyDescent="0.35">
      <c r="A135" s="51"/>
    </row>
    <row r="136" spans="1:1" s="27" customFormat="1" x14ac:dyDescent="0.35">
      <c r="A136" s="51"/>
    </row>
    <row r="137" spans="1:1" s="27" customFormat="1" x14ac:dyDescent="0.35">
      <c r="A137" s="51"/>
    </row>
    <row r="138" spans="1:1" s="27" customFormat="1" x14ac:dyDescent="0.35">
      <c r="A138" s="51"/>
    </row>
    <row r="139" spans="1:1" s="27" customFormat="1" x14ac:dyDescent="0.35">
      <c r="A139" s="51"/>
    </row>
    <row r="140" spans="1:1" s="27" customFormat="1" x14ac:dyDescent="0.35">
      <c r="A140" s="51"/>
    </row>
    <row r="141" spans="1:1" s="27" customFormat="1" x14ac:dyDescent="0.35">
      <c r="A141" s="51"/>
    </row>
    <row r="142" spans="1:1" s="27" customFormat="1" x14ac:dyDescent="0.35">
      <c r="A142" s="51"/>
    </row>
    <row r="143" spans="1:1" s="27" customFormat="1" x14ac:dyDescent="0.35">
      <c r="A143" s="51"/>
    </row>
    <row r="144" spans="1:1" s="27" customFormat="1" x14ac:dyDescent="0.35">
      <c r="A144" s="51"/>
    </row>
    <row r="145" spans="1:1" s="27" customFormat="1" x14ac:dyDescent="0.35">
      <c r="A145" s="51"/>
    </row>
    <row r="146" spans="1:1" s="27" customFormat="1" x14ac:dyDescent="0.35">
      <c r="A146" s="51"/>
    </row>
    <row r="147" spans="1:1" s="27" customFormat="1" x14ac:dyDescent="0.35">
      <c r="A147" s="51"/>
    </row>
    <row r="148" spans="1:1" s="27" customFormat="1" x14ac:dyDescent="0.35">
      <c r="A148" s="51"/>
    </row>
    <row r="149" spans="1:1" s="27" customFormat="1" x14ac:dyDescent="0.35">
      <c r="A149" s="51"/>
    </row>
    <row r="150" spans="1:1" s="27" customFormat="1" x14ac:dyDescent="0.35">
      <c r="A150" s="51"/>
    </row>
    <row r="151" spans="1:1" s="27" customFormat="1" x14ac:dyDescent="0.35">
      <c r="A151" s="51"/>
    </row>
    <row r="152" spans="1:1" s="27" customFormat="1" x14ac:dyDescent="0.35">
      <c r="A152" s="51"/>
    </row>
    <row r="153" spans="1:1" s="27" customFormat="1" x14ac:dyDescent="0.35">
      <c r="A153" s="51"/>
    </row>
    <row r="154" spans="1:1" s="27" customFormat="1" x14ac:dyDescent="0.35">
      <c r="A154" s="51"/>
    </row>
    <row r="155" spans="1:1" s="27" customFormat="1" x14ac:dyDescent="0.35">
      <c r="A155" s="51"/>
    </row>
    <row r="156" spans="1:1" s="27" customFormat="1" x14ac:dyDescent="0.35">
      <c r="A156" s="51"/>
    </row>
    <row r="157" spans="1:1" s="27" customFormat="1" x14ac:dyDescent="0.35">
      <c r="A157" s="51"/>
    </row>
    <row r="158" spans="1:1" s="27" customFormat="1" x14ac:dyDescent="0.35">
      <c r="A158" s="51"/>
    </row>
    <row r="159" spans="1:1" s="27" customFormat="1" x14ac:dyDescent="0.35">
      <c r="A159" s="51"/>
    </row>
    <row r="160" spans="1:1" s="27" customFormat="1" x14ac:dyDescent="0.35">
      <c r="A160" s="51"/>
    </row>
    <row r="161" spans="1:1" s="27" customFormat="1" x14ac:dyDescent="0.35">
      <c r="A161" s="51"/>
    </row>
    <row r="162" spans="1:1" s="27" customFormat="1" x14ac:dyDescent="0.35">
      <c r="A162" s="51"/>
    </row>
    <row r="163" spans="1:1" s="27" customFormat="1" x14ac:dyDescent="0.35">
      <c r="A163" s="51"/>
    </row>
    <row r="164" spans="1:1" s="27" customFormat="1" x14ac:dyDescent="0.35">
      <c r="A164" s="51"/>
    </row>
    <row r="165" spans="1:1" s="27" customFormat="1" x14ac:dyDescent="0.35">
      <c r="A165" s="51"/>
    </row>
    <row r="166" spans="1:1" s="27" customFormat="1" x14ac:dyDescent="0.35">
      <c r="A166" s="51"/>
    </row>
    <row r="167" spans="1:1" s="27" customFormat="1" x14ac:dyDescent="0.35">
      <c r="A167" s="51"/>
    </row>
    <row r="168" spans="1:1" s="27" customFormat="1" x14ac:dyDescent="0.35">
      <c r="A168" s="51"/>
    </row>
    <row r="169" spans="1:1" s="27" customFormat="1" x14ac:dyDescent="0.35">
      <c r="A169" s="51"/>
    </row>
    <row r="170" spans="1:1" s="27" customFormat="1" x14ac:dyDescent="0.35">
      <c r="A170" s="51"/>
    </row>
    <row r="171" spans="1:1" s="27" customFormat="1" x14ac:dyDescent="0.35">
      <c r="A171" s="51"/>
    </row>
    <row r="172" spans="1:1" s="27" customFormat="1" x14ac:dyDescent="0.35">
      <c r="A172" s="51"/>
    </row>
    <row r="173" spans="1:1" s="27" customFormat="1" x14ac:dyDescent="0.35">
      <c r="A173" s="51"/>
    </row>
    <row r="174" spans="1:1" s="27" customFormat="1" x14ac:dyDescent="0.35">
      <c r="A174" s="51"/>
    </row>
    <row r="175" spans="1:1" s="27" customFormat="1" x14ac:dyDescent="0.35">
      <c r="A175" s="51"/>
    </row>
    <row r="176" spans="1:1" s="27" customFormat="1" x14ac:dyDescent="0.35">
      <c r="A176" s="51"/>
    </row>
    <row r="177" spans="1:1" s="27" customFormat="1" x14ac:dyDescent="0.35">
      <c r="A177" s="51"/>
    </row>
    <row r="178" spans="1:1" s="27" customFormat="1" x14ac:dyDescent="0.35">
      <c r="A178" s="51"/>
    </row>
    <row r="179" spans="1:1" s="27" customFormat="1" x14ac:dyDescent="0.35">
      <c r="A179" s="51"/>
    </row>
    <row r="180" spans="1:1" s="27" customFormat="1" x14ac:dyDescent="0.35">
      <c r="A180" s="51"/>
    </row>
    <row r="181" spans="1:1" s="27" customFormat="1" x14ac:dyDescent="0.35">
      <c r="A181" s="51"/>
    </row>
    <row r="182" spans="1:1" s="27" customFormat="1" x14ac:dyDescent="0.35">
      <c r="A182" s="51"/>
    </row>
    <row r="183" spans="1:1" s="27" customFormat="1" x14ac:dyDescent="0.35">
      <c r="A183" s="51"/>
    </row>
    <row r="184" spans="1:1" s="27" customFormat="1" x14ac:dyDescent="0.35">
      <c r="A184" s="51"/>
    </row>
    <row r="185" spans="1:1" s="27" customFormat="1" x14ac:dyDescent="0.35">
      <c r="A185" s="51"/>
    </row>
    <row r="186" spans="1:1" s="27" customFormat="1" x14ac:dyDescent="0.35">
      <c r="A186" s="51"/>
    </row>
    <row r="187" spans="1:1" s="27" customFormat="1" x14ac:dyDescent="0.35">
      <c r="A187" s="51"/>
    </row>
    <row r="188" spans="1:1" s="27" customFormat="1" x14ac:dyDescent="0.35">
      <c r="A188" s="51"/>
    </row>
    <row r="189" spans="1:1" s="27" customFormat="1" x14ac:dyDescent="0.35">
      <c r="A189" s="51"/>
    </row>
    <row r="190" spans="1:1" s="27" customFormat="1" x14ac:dyDescent="0.35">
      <c r="A190" s="51"/>
    </row>
    <row r="191" spans="1:1" s="27" customFormat="1" x14ac:dyDescent="0.35">
      <c r="A191" s="51"/>
    </row>
    <row r="192" spans="1:1" s="27" customFormat="1" x14ac:dyDescent="0.35">
      <c r="A192" s="51"/>
    </row>
    <row r="193" spans="1:1" s="27" customFormat="1" x14ac:dyDescent="0.35">
      <c r="A193" s="51"/>
    </row>
    <row r="194" spans="1:1" s="27" customFormat="1" x14ac:dyDescent="0.35">
      <c r="A194" s="51"/>
    </row>
    <row r="195" spans="1:1" s="27" customFormat="1" x14ac:dyDescent="0.35">
      <c r="A195" s="51"/>
    </row>
    <row r="196" spans="1:1" s="27" customFormat="1" x14ac:dyDescent="0.35">
      <c r="A196" s="51"/>
    </row>
    <row r="197" spans="1:1" s="27" customFormat="1" x14ac:dyDescent="0.35">
      <c r="A197" s="51"/>
    </row>
    <row r="198" spans="1:1" s="27" customFormat="1" x14ac:dyDescent="0.35">
      <c r="A198" s="51"/>
    </row>
    <row r="199" spans="1:1" s="27" customFormat="1" x14ac:dyDescent="0.35">
      <c r="A199" s="51"/>
    </row>
    <row r="200" spans="1:1" s="27" customFormat="1" x14ac:dyDescent="0.35">
      <c r="A200" s="51"/>
    </row>
    <row r="201" spans="1:1" s="27" customFormat="1" x14ac:dyDescent="0.35">
      <c r="A201" s="51"/>
    </row>
    <row r="202" spans="1:1" s="27" customFormat="1" x14ac:dyDescent="0.35">
      <c r="A202" s="51"/>
    </row>
    <row r="203" spans="1:1" s="27" customFormat="1" x14ac:dyDescent="0.35">
      <c r="A203" s="51"/>
    </row>
    <row r="204" spans="1:1" s="27" customFormat="1" x14ac:dyDescent="0.35">
      <c r="A204" s="51"/>
    </row>
    <row r="205" spans="1:1" s="27" customFormat="1" x14ac:dyDescent="0.35">
      <c r="A205" s="51"/>
    </row>
    <row r="206" spans="1:1" s="27" customFormat="1" x14ac:dyDescent="0.35">
      <c r="A206" s="51"/>
    </row>
    <row r="207" spans="1:1" s="27" customFormat="1" x14ac:dyDescent="0.35">
      <c r="A207" s="51"/>
    </row>
    <row r="208" spans="1:1" s="27" customFormat="1" x14ac:dyDescent="0.35">
      <c r="A208" s="51"/>
    </row>
    <row r="209" spans="1:1" s="27" customFormat="1" x14ac:dyDescent="0.35">
      <c r="A209" s="51"/>
    </row>
    <row r="210" spans="1:1" s="27" customFormat="1" x14ac:dyDescent="0.35">
      <c r="A210" s="51"/>
    </row>
    <row r="211" spans="1:1" s="27" customFormat="1" x14ac:dyDescent="0.35">
      <c r="A211" s="51"/>
    </row>
    <row r="212" spans="1:1" s="27" customFormat="1" x14ac:dyDescent="0.35">
      <c r="A212" s="51"/>
    </row>
    <row r="213" spans="1:1" s="27" customFormat="1" x14ac:dyDescent="0.35">
      <c r="A213" s="51"/>
    </row>
    <row r="214" spans="1:1" s="27" customFormat="1" x14ac:dyDescent="0.35">
      <c r="A214" s="51"/>
    </row>
    <row r="215" spans="1:1" s="27" customFormat="1" x14ac:dyDescent="0.35">
      <c r="A215" s="51"/>
    </row>
    <row r="216" spans="1:1" s="27" customFormat="1" x14ac:dyDescent="0.35">
      <c r="A216" s="51"/>
    </row>
    <row r="217" spans="1:1" s="27" customFormat="1" x14ac:dyDescent="0.35">
      <c r="A217" s="51"/>
    </row>
    <row r="218" spans="1:1" s="27" customFormat="1" x14ac:dyDescent="0.35">
      <c r="A218" s="51"/>
    </row>
    <row r="219" spans="1:1" s="27" customFormat="1" x14ac:dyDescent="0.35">
      <c r="A219" s="51"/>
    </row>
    <row r="220" spans="1:1" s="27" customFormat="1" x14ac:dyDescent="0.35">
      <c r="A220" s="51"/>
    </row>
    <row r="221" spans="1:1" s="27" customFormat="1" x14ac:dyDescent="0.35">
      <c r="A221" s="51"/>
    </row>
    <row r="222" spans="1:1" s="27" customFormat="1" x14ac:dyDescent="0.35">
      <c r="A222" s="51"/>
    </row>
    <row r="223" spans="1:1" s="27" customFormat="1" x14ac:dyDescent="0.35">
      <c r="A223" s="51"/>
    </row>
    <row r="224" spans="1:1" s="27" customFormat="1" x14ac:dyDescent="0.35">
      <c r="A224" s="51"/>
    </row>
    <row r="225" spans="1:1" s="27" customFormat="1" x14ac:dyDescent="0.35">
      <c r="A225" s="51"/>
    </row>
    <row r="226" spans="1:1" s="27" customFormat="1" x14ac:dyDescent="0.35">
      <c r="A226" s="51"/>
    </row>
    <row r="227" spans="1:1" s="27" customFormat="1" x14ac:dyDescent="0.35">
      <c r="A227" s="51"/>
    </row>
    <row r="228" spans="1:1" s="27" customFormat="1" x14ac:dyDescent="0.35">
      <c r="A228" s="51"/>
    </row>
    <row r="229" spans="1:1" s="27" customFormat="1" x14ac:dyDescent="0.35">
      <c r="A229" s="51"/>
    </row>
    <row r="230" spans="1:1" s="27" customFormat="1" x14ac:dyDescent="0.35">
      <c r="A230" s="51"/>
    </row>
    <row r="231" spans="1:1" s="27" customFormat="1" x14ac:dyDescent="0.35">
      <c r="A231" s="51"/>
    </row>
    <row r="232" spans="1:1" s="27" customFormat="1" x14ac:dyDescent="0.35">
      <c r="A232" s="51"/>
    </row>
    <row r="233" spans="1:1" s="27" customFormat="1" x14ac:dyDescent="0.35">
      <c r="A233" s="51"/>
    </row>
    <row r="234" spans="1:1" s="27" customFormat="1" x14ac:dyDescent="0.35">
      <c r="A234" s="51"/>
    </row>
    <row r="235" spans="1:1" s="27" customFormat="1" x14ac:dyDescent="0.35">
      <c r="A235" s="51"/>
    </row>
    <row r="236" spans="1:1" s="27" customFormat="1" x14ac:dyDescent="0.35">
      <c r="A236" s="51"/>
    </row>
    <row r="237" spans="1:1" s="27" customFormat="1" x14ac:dyDescent="0.35">
      <c r="A237" s="51"/>
    </row>
    <row r="238" spans="1:1" s="27" customFormat="1" x14ac:dyDescent="0.35">
      <c r="A238" s="51"/>
    </row>
    <row r="239" spans="1:1" s="27" customFormat="1" x14ac:dyDescent="0.35">
      <c r="A239" s="51"/>
    </row>
    <row r="240" spans="1:1" s="27" customFormat="1" x14ac:dyDescent="0.35">
      <c r="A240" s="51"/>
    </row>
    <row r="241" spans="1:1" s="27" customFormat="1" x14ac:dyDescent="0.35">
      <c r="A241" s="51"/>
    </row>
    <row r="242" spans="1:1" s="27" customFormat="1" x14ac:dyDescent="0.35">
      <c r="A242" s="51"/>
    </row>
    <row r="243" spans="1:1" s="27" customFormat="1" x14ac:dyDescent="0.35">
      <c r="A243" s="51"/>
    </row>
    <row r="244" spans="1:1" s="27" customFormat="1" x14ac:dyDescent="0.35">
      <c r="A244" s="51"/>
    </row>
    <row r="245" spans="1:1" s="27" customFormat="1" x14ac:dyDescent="0.35">
      <c r="A245" s="51"/>
    </row>
    <row r="246" spans="1:1" s="27" customFormat="1" x14ac:dyDescent="0.35">
      <c r="A246" s="51"/>
    </row>
    <row r="247" spans="1:1" s="27" customFormat="1" x14ac:dyDescent="0.35">
      <c r="A247" s="51"/>
    </row>
    <row r="248" spans="1:1" s="27" customFormat="1" x14ac:dyDescent="0.35">
      <c r="A248" s="51"/>
    </row>
    <row r="249" spans="1:1" s="27" customFormat="1" x14ac:dyDescent="0.35">
      <c r="A249" s="51"/>
    </row>
    <row r="250" spans="1:1" s="27" customFormat="1" x14ac:dyDescent="0.35">
      <c r="A250" s="51"/>
    </row>
    <row r="251" spans="1:1" s="27" customFormat="1" x14ac:dyDescent="0.35">
      <c r="A251" s="51"/>
    </row>
    <row r="252" spans="1:1" s="27" customFormat="1" x14ac:dyDescent="0.35">
      <c r="A252" s="51"/>
    </row>
    <row r="253" spans="1:1" s="27" customFormat="1" x14ac:dyDescent="0.35">
      <c r="A253" s="51"/>
    </row>
    <row r="254" spans="1:1" s="27" customFormat="1" x14ac:dyDescent="0.35">
      <c r="A254" s="51"/>
    </row>
    <row r="255" spans="1:1" s="27" customFormat="1" x14ac:dyDescent="0.35">
      <c r="A255" s="51"/>
    </row>
    <row r="256" spans="1:1" s="27" customFormat="1" x14ac:dyDescent="0.35">
      <c r="A256" s="51"/>
    </row>
    <row r="257" spans="1:1" s="27" customFormat="1" x14ac:dyDescent="0.35">
      <c r="A257" s="51"/>
    </row>
    <row r="258" spans="1:1" s="27" customFormat="1" x14ac:dyDescent="0.35">
      <c r="A258" s="51"/>
    </row>
    <row r="259" spans="1:1" s="27" customFormat="1" x14ac:dyDescent="0.35">
      <c r="A259" s="51"/>
    </row>
    <row r="260" spans="1:1" s="27" customFormat="1" x14ac:dyDescent="0.35">
      <c r="A260" s="51"/>
    </row>
    <row r="261" spans="1:1" s="27" customFormat="1" x14ac:dyDescent="0.35">
      <c r="A261" s="51"/>
    </row>
    <row r="262" spans="1:1" s="27" customFormat="1" x14ac:dyDescent="0.35">
      <c r="A262" s="51"/>
    </row>
    <row r="263" spans="1:1" s="27" customFormat="1" x14ac:dyDescent="0.35">
      <c r="A263" s="51"/>
    </row>
    <row r="264" spans="1:1" s="27" customFormat="1" x14ac:dyDescent="0.35">
      <c r="A264" s="51"/>
    </row>
    <row r="265" spans="1:1" s="27" customFormat="1" x14ac:dyDescent="0.35">
      <c r="A265" s="51"/>
    </row>
    <row r="266" spans="1:1" s="27" customFormat="1" x14ac:dyDescent="0.35">
      <c r="A266" s="51"/>
    </row>
    <row r="267" spans="1:1" s="27" customFormat="1" x14ac:dyDescent="0.35">
      <c r="A267" s="51"/>
    </row>
    <row r="268" spans="1:1" s="27" customFormat="1" x14ac:dyDescent="0.35">
      <c r="A268" s="51"/>
    </row>
    <row r="269" spans="1:1" s="27" customFormat="1" x14ac:dyDescent="0.35">
      <c r="A269" s="51"/>
    </row>
    <row r="270" spans="1:1" s="27" customFormat="1" x14ac:dyDescent="0.35">
      <c r="A270" s="51"/>
    </row>
    <row r="271" spans="1:1" s="27" customFormat="1" x14ac:dyDescent="0.35">
      <c r="A271" s="51"/>
    </row>
    <row r="272" spans="1:1" s="27" customFormat="1" x14ac:dyDescent="0.35">
      <c r="A272" s="51"/>
    </row>
    <row r="273" spans="1:1" s="27" customFormat="1" x14ac:dyDescent="0.35">
      <c r="A273" s="51"/>
    </row>
    <row r="274" spans="1:1" s="27" customFormat="1" x14ac:dyDescent="0.35">
      <c r="A274" s="51"/>
    </row>
    <row r="275" spans="1:1" s="27" customFormat="1" x14ac:dyDescent="0.35">
      <c r="A275" s="51"/>
    </row>
    <row r="276" spans="1:1" s="27" customFormat="1" x14ac:dyDescent="0.35">
      <c r="A276" s="51"/>
    </row>
    <row r="277" spans="1:1" s="27" customFormat="1" x14ac:dyDescent="0.35">
      <c r="A277" s="51"/>
    </row>
    <row r="278" spans="1:1" s="27" customFormat="1" x14ac:dyDescent="0.35">
      <c r="A278" s="51"/>
    </row>
    <row r="279" spans="1:1" s="27" customFormat="1" x14ac:dyDescent="0.35">
      <c r="A279" s="51"/>
    </row>
    <row r="280" spans="1:1" s="27" customFormat="1" x14ac:dyDescent="0.35">
      <c r="A280" s="51"/>
    </row>
    <row r="281" spans="1:1" s="27" customFormat="1" x14ac:dyDescent="0.35">
      <c r="A281" s="51"/>
    </row>
    <row r="282" spans="1:1" s="27" customFormat="1" x14ac:dyDescent="0.35">
      <c r="A282" s="51"/>
    </row>
    <row r="283" spans="1:1" s="27" customFormat="1" x14ac:dyDescent="0.35">
      <c r="A283" s="51"/>
    </row>
    <row r="284" spans="1:1" s="27" customFormat="1" x14ac:dyDescent="0.35">
      <c r="A284" s="51"/>
    </row>
    <row r="285" spans="1:1" s="27" customFormat="1" x14ac:dyDescent="0.35">
      <c r="A285" s="51"/>
    </row>
    <row r="286" spans="1:1" s="27" customFormat="1" x14ac:dyDescent="0.35">
      <c r="A286" s="51"/>
    </row>
    <row r="287" spans="1:1" s="27" customFormat="1" x14ac:dyDescent="0.35">
      <c r="A287" s="51"/>
    </row>
    <row r="288" spans="1:1" s="27" customFormat="1" x14ac:dyDescent="0.35">
      <c r="A288" s="51"/>
    </row>
    <row r="289" spans="1:1" s="27" customFormat="1" x14ac:dyDescent="0.35">
      <c r="A289" s="51"/>
    </row>
    <row r="290" spans="1:1" s="27" customFormat="1" x14ac:dyDescent="0.35">
      <c r="A290" s="51"/>
    </row>
    <row r="291" spans="1:1" s="27" customFormat="1" x14ac:dyDescent="0.35">
      <c r="A291" s="51"/>
    </row>
    <row r="292" spans="1:1" s="27" customFormat="1" x14ac:dyDescent="0.35">
      <c r="A292" s="51"/>
    </row>
    <row r="293" spans="1:1" s="27" customFormat="1" x14ac:dyDescent="0.35">
      <c r="A293" s="51"/>
    </row>
    <row r="294" spans="1:1" s="27" customFormat="1" x14ac:dyDescent="0.35">
      <c r="A294" s="51"/>
    </row>
    <row r="295" spans="1:1" s="27" customFormat="1" x14ac:dyDescent="0.35">
      <c r="A295" s="51"/>
    </row>
    <row r="296" spans="1:1" s="27" customFormat="1" x14ac:dyDescent="0.35">
      <c r="A296" s="51"/>
    </row>
    <row r="297" spans="1:1" s="27" customFormat="1" x14ac:dyDescent="0.35">
      <c r="A297" s="51"/>
    </row>
    <row r="298" spans="1:1" s="27" customFormat="1" x14ac:dyDescent="0.35">
      <c r="A298" s="51"/>
    </row>
    <row r="299" spans="1:1" s="27" customFormat="1" x14ac:dyDescent="0.35">
      <c r="A299" s="51"/>
    </row>
    <row r="300" spans="1:1" s="27" customFormat="1" x14ac:dyDescent="0.35">
      <c r="A300" s="51"/>
    </row>
    <row r="301" spans="1:1" s="27" customFormat="1" x14ac:dyDescent="0.35">
      <c r="A301" s="51"/>
    </row>
    <row r="302" spans="1:1" s="27" customFormat="1" x14ac:dyDescent="0.35">
      <c r="A302" s="51"/>
    </row>
    <row r="303" spans="1:1" s="27" customFormat="1" x14ac:dyDescent="0.35">
      <c r="A303" s="51"/>
    </row>
    <row r="304" spans="1:1" s="27" customFormat="1" x14ac:dyDescent="0.35">
      <c r="A304" s="51"/>
    </row>
    <row r="305" spans="1:1" s="27" customFormat="1" x14ac:dyDescent="0.35">
      <c r="A305" s="51"/>
    </row>
    <row r="306" spans="1:1" s="27" customFormat="1" x14ac:dyDescent="0.35">
      <c r="A306" s="51"/>
    </row>
    <row r="307" spans="1:1" s="27" customFormat="1" x14ac:dyDescent="0.35">
      <c r="A307" s="51"/>
    </row>
    <row r="308" spans="1:1" s="27" customFormat="1" x14ac:dyDescent="0.35">
      <c r="A308" s="51"/>
    </row>
    <row r="309" spans="1:1" s="27" customFormat="1" x14ac:dyDescent="0.35">
      <c r="A309" s="51"/>
    </row>
    <row r="310" spans="1:1" s="27" customFormat="1" x14ac:dyDescent="0.35">
      <c r="A310" s="51"/>
    </row>
    <row r="311" spans="1:1" s="27" customFormat="1" x14ac:dyDescent="0.35">
      <c r="A311" s="51"/>
    </row>
    <row r="312" spans="1:1" s="27" customFormat="1" x14ac:dyDescent="0.35">
      <c r="A312" s="51"/>
    </row>
    <row r="313" spans="1:1" s="27" customFormat="1" x14ac:dyDescent="0.35">
      <c r="A313" s="51"/>
    </row>
    <row r="314" spans="1:1" s="27" customFormat="1" x14ac:dyDescent="0.35">
      <c r="A314" s="51"/>
    </row>
    <row r="315" spans="1:1" s="27" customFormat="1" x14ac:dyDescent="0.35">
      <c r="A315" s="51"/>
    </row>
    <row r="316" spans="1:1" s="27" customFormat="1" x14ac:dyDescent="0.35">
      <c r="A316" s="51"/>
    </row>
    <row r="317" spans="1:1" s="27" customFormat="1" x14ac:dyDescent="0.35">
      <c r="A317" s="51"/>
    </row>
    <row r="318" spans="1:1" s="27" customFormat="1" x14ac:dyDescent="0.35">
      <c r="A318" s="51"/>
    </row>
    <row r="319" spans="1:1" s="27" customFormat="1" x14ac:dyDescent="0.35">
      <c r="A319" s="51"/>
    </row>
    <row r="320" spans="1:1" s="27" customFormat="1" x14ac:dyDescent="0.35">
      <c r="A320" s="51"/>
    </row>
    <row r="321" spans="1:1" s="27" customFormat="1" x14ac:dyDescent="0.35">
      <c r="A321" s="51"/>
    </row>
    <row r="322" spans="1:1" s="27" customFormat="1" x14ac:dyDescent="0.35">
      <c r="A322" s="51"/>
    </row>
    <row r="323" spans="1:1" s="27" customFormat="1" x14ac:dyDescent="0.35">
      <c r="A323" s="51"/>
    </row>
    <row r="324" spans="1:1" s="27" customFormat="1" x14ac:dyDescent="0.35">
      <c r="A324" s="51"/>
    </row>
    <row r="325" spans="1:1" s="27" customFormat="1" x14ac:dyDescent="0.35">
      <c r="A325" s="51"/>
    </row>
    <row r="326" spans="1:1" s="27" customFormat="1" x14ac:dyDescent="0.35">
      <c r="A326" s="51"/>
    </row>
    <row r="327" spans="1:1" s="27" customFormat="1" x14ac:dyDescent="0.35">
      <c r="A327" s="51"/>
    </row>
    <row r="328" spans="1:1" s="27" customFormat="1" x14ac:dyDescent="0.35">
      <c r="A328" s="51"/>
    </row>
    <row r="329" spans="1:1" s="27" customFormat="1" x14ac:dyDescent="0.35">
      <c r="A329" s="51"/>
    </row>
    <row r="330" spans="1:1" s="27" customFormat="1" x14ac:dyDescent="0.35">
      <c r="A330" s="51"/>
    </row>
    <row r="331" spans="1:1" s="27" customFormat="1" x14ac:dyDescent="0.35">
      <c r="A331" s="51"/>
    </row>
    <row r="332" spans="1:1" s="27" customFormat="1" x14ac:dyDescent="0.35">
      <c r="A332" s="51"/>
    </row>
    <row r="333" spans="1:1" s="27" customFormat="1" x14ac:dyDescent="0.35">
      <c r="A333" s="51"/>
    </row>
    <row r="334" spans="1:1" s="27" customFormat="1" x14ac:dyDescent="0.35">
      <c r="A334" s="51"/>
    </row>
    <row r="335" spans="1:1" s="27" customFormat="1" x14ac:dyDescent="0.35">
      <c r="A335" s="51"/>
    </row>
    <row r="336" spans="1:1" s="27" customFormat="1" x14ac:dyDescent="0.35">
      <c r="A336" s="51"/>
    </row>
    <row r="337" spans="1:1" s="27" customFormat="1" x14ac:dyDescent="0.35">
      <c r="A337" s="51"/>
    </row>
    <row r="338" spans="1:1" s="27" customFormat="1" x14ac:dyDescent="0.35">
      <c r="A338" s="51"/>
    </row>
    <row r="339" spans="1:1" s="27" customFormat="1" x14ac:dyDescent="0.35">
      <c r="A339" s="51"/>
    </row>
    <row r="340" spans="1:1" s="27" customFormat="1" x14ac:dyDescent="0.35">
      <c r="A340" s="51"/>
    </row>
    <row r="341" spans="1:1" s="27" customFormat="1" x14ac:dyDescent="0.35">
      <c r="A341" s="51"/>
    </row>
    <row r="342" spans="1:1" s="27" customFormat="1" x14ac:dyDescent="0.35">
      <c r="A342" s="51"/>
    </row>
    <row r="343" spans="1:1" s="27" customFormat="1" x14ac:dyDescent="0.35">
      <c r="A343" s="51"/>
    </row>
    <row r="344" spans="1:1" s="27" customFormat="1" x14ac:dyDescent="0.35">
      <c r="A344" s="51"/>
    </row>
    <row r="345" spans="1:1" s="27" customFormat="1" x14ac:dyDescent="0.35">
      <c r="A345" s="51"/>
    </row>
    <row r="346" spans="1:1" s="27" customFormat="1" x14ac:dyDescent="0.35">
      <c r="A346" s="51"/>
    </row>
    <row r="347" spans="1:1" s="27" customFormat="1" x14ac:dyDescent="0.35">
      <c r="A347" s="51"/>
    </row>
    <row r="348" spans="1:1" s="27" customFormat="1" x14ac:dyDescent="0.35">
      <c r="A348" s="51"/>
    </row>
    <row r="349" spans="1:1" s="27" customFormat="1" x14ac:dyDescent="0.35">
      <c r="A349" s="51"/>
    </row>
    <row r="350" spans="1:1" s="27" customFormat="1" x14ac:dyDescent="0.35">
      <c r="A350" s="51"/>
    </row>
    <row r="351" spans="1:1" s="27" customFormat="1" x14ac:dyDescent="0.35">
      <c r="A351" s="51"/>
    </row>
    <row r="352" spans="1:1" s="27" customFormat="1" x14ac:dyDescent="0.35">
      <c r="A352" s="51"/>
    </row>
    <row r="353" spans="1:1" s="27" customFormat="1" x14ac:dyDescent="0.35">
      <c r="A353" s="51"/>
    </row>
    <row r="354" spans="1:1" s="27" customFormat="1" x14ac:dyDescent="0.35">
      <c r="A354" s="51"/>
    </row>
    <row r="355" spans="1:1" s="27" customFormat="1" x14ac:dyDescent="0.35">
      <c r="A355" s="51"/>
    </row>
    <row r="356" spans="1:1" s="27" customFormat="1" x14ac:dyDescent="0.35">
      <c r="A356" s="51"/>
    </row>
    <row r="357" spans="1:1" s="27" customFormat="1" x14ac:dyDescent="0.35">
      <c r="A357" s="51"/>
    </row>
    <row r="358" spans="1:1" s="27" customFormat="1" x14ac:dyDescent="0.35">
      <c r="A358" s="51"/>
    </row>
    <row r="359" spans="1:1" s="27" customFormat="1" x14ac:dyDescent="0.35">
      <c r="A359" s="51"/>
    </row>
    <row r="360" spans="1:1" s="27" customFormat="1" x14ac:dyDescent="0.35">
      <c r="A360" s="51"/>
    </row>
    <row r="361" spans="1:1" s="27" customFormat="1" x14ac:dyDescent="0.35">
      <c r="A361" s="51"/>
    </row>
    <row r="362" spans="1:1" s="27" customFormat="1" x14ac:dyDescent="0.35">
      <c r="A362" s="51"/>
    </row>
    <row r="363" spans="1:1" s="27" customFormat="1" x14ac:dyDescent="0.35">
      <c r="A363" s="51"/>
    </row>
    <row r="364" spans="1:1" s="27" customFormat="1" x14ac:dyDescent="0.35">
      <c r="A364" s="51"/>
    </row>
    <row r="365" spans="1:1" s="27" customFormat="1" x14ac:dyDescent="0.35">
      <c r="A365" s="51"/>
    </row>
    <row r="366" spans="1:1" s="27" customFormat="1" x14ac:dyDescent="0.35">
      <c r="A366" s="51"/>
    </row>
    <row r="367" spans="1:1" s="27" customFormat="1" x14ac:dyDescent="0.35">
      <c r="A367" s="51"/>
    </row>
    <row r="368" spans="1:1" s="27" customFormat="1" x14ac:dyDescent="0.35">
      <c r="A368" s="51"/>
    </row>
    <row r="369" spans="1:1" s="27" customFormat="1" x14ac:dyDescent="0.35">
      <c r="A369" s="51"/>
    </row>
    <row r="370" spans="1:1" s="27" customFormat="1" x14ac:dyDescent="0.35">
      <c r="A370" s="51"/>
    </row>
    <row r="371" spans="1:1" s="27" customFormat="1" x14ac:dyDescent="0.35">
      <c r="A371" s="51"/>
    </row>
    <row r="372" spans="1:1" s="27" customFormat="1" x14ac:dyDescent="0.35">
      <c r="A372" s="51"/>
    </row>
    <row r="373" spans="1:1" s="27" customFormat="1" x14ac:dyDescent="0.35">
      <c r="A373" s="51"/>
    </row>
    <row r="374" spans="1:1" s="27" customFormat="1" x14ac:dyDescent="0.35">
      <c r="A374" s="51"/>
    </row>
    <row r="375" spans="1:1" s="27" customFormat="1" x14ac:dyDescent="0.35">
      <c r="A375" s="51"/>
    </row>
    <row r="376" spans="1:1" s="27" customFormat="1" x14ac:dyDescent="0.35">
      <c r="A376" s="51"/>
    </row>
    <row r="377" spans="1:1" s="27" customFormat="1" x14ac:dyDescent="0.35">
      <c r="A377" s="51"/>
    </row>
    <row r="378" spans="1:1" s="27" customFormat="1" x14ac:dyDescent="0.35">
      <c r="A378" s="51"/>
    </row>
    <row r="379" spans="1:1" s="27" customFormat="1" x14ac:dyDescent="0.35">
      <c r="A379" s="51"/>
    </row>
    <row r="380" spans="1:1" s="27" customFormat="1" x14ac:dyDescent="0.35">
      <c r="A380" s="51"/>
    </row>
    <row r="381" spans="1:1" s="27" customFormat="1" x14ac:dyDescent="0.35">
      <c r="A381" s="51"/>
    </row>
    <row r="382" spans="1:1" s="27" customFormat="1" x14ac:dyDescent="0.35">
      <c r="A382" s="51"/>
    </row>
    <row r="383" spans="1:1" s="27" customFormat="1" x14ac:dyDescent="0.35">
      <c r="A383" s="51"/>
    </row>
    <row r="384" spans="1:1" s="27" customFormat="1" x14ac:dyDescent="0.35">
      <c r="A384" s="51"/>
    </row>
    <row r="385" spans="1:1" s="27" customFormat="1" x14ac:dyDescent="0.35">
      <c r="A385" s="51"/>
    </row>
    <row r="386" spans="1:1" s="27" customFormat="1" x14ac:dyDescent="0.35">
      <c r="A386" s="51"/>
    </row>
    <row r="387" spans="1:1" s="27" customFormat="1" x14ac:dyDescent="0.35">
      <c r="A387" s="51"/>
    </row>
    <row r="388" spans="1:1" s="27" customFormat="1" x14ac:dyDescent="0.35">
      <c r="A388" s="51"/>
    </row>
    <row r="389" spans="1:1" s="27" customFormat="1" x14ac:dyDescent="0.35">
      <c r="A389" s="51"/>
    </row>
    <row r="390" spans="1:1" s="27" customFormat="1" x14ac:dyDescent="0.35">
      <c r="A390" s="51"/>
    </row>
    <row r="391" spans="1:1" s="27" customFormat="1" x14ac:dyDescent="0.35">
      <c r="A391" s="51"/>
    </row>
    <row r="392" spans="1:1" s="27" customFormat="1" x14ac:dyDescent="0.35">
      <c r="A392" s="51"/>
    </row>
    <row r="393" spans="1:1" s="27" customFormat="1" x14ac:dyDescent="0.35">
      <c r="A393" s="51"/>
    </row>
    <row r="394" spans="1:1" s="27" customFormat="1" x14ac:dyDescent="0.35">
      <c r="A394" s="51"/>
    </row>
    <row r="395" spans="1:1" s="27" customFormat="1" x14ac:dyDescent="0.35">
      <c r="A395" s="51"/>
    </row>
    <row r="396" spans="1:1" s="27" customFormat="1" x14ac:dyDescent="0.35">
      <c r="A396" s="51"/>
    </row>
    <row r="397" spans="1:1" s="27" customFormat="1" x14ac:dyDescent="0.35">
      <c r="A397" s="51"/>
    </row>
    <row r="398" spans="1:1" s="27" customFormat="1" x14ac:dyDescent="0.35">
      <c r="A398" s="51"/>
    </row>
    <row r="399" spans="1:1" s="27" customFormat="1" x14ac:dyDescent="0.35">
      <c r="A399" s="51"/>
    </row>
    <row r="400" spans="1:1" s="27" customFormat="1" x14ac:dyDescent="0.35">
      <c r="A400" s="51"/>
    </row>
    <row r="401" spans="1:1" s="27" customFormat="1" x14ac:dyDescent="0.35">
      <c r="A401" s="51"/>
    </row>
    <row r="402" spans="1:1" s="27" customFormat="1" x14ac:dyDescent="0.35">
      <c r="A402" s="51"/>
    </row>
    <row r="403" spans="1:1" s="27" customFormat="1" x14ac:dyDescent="0.35">
      <c r="A403" s="51"/>
    </row>
    <row r="404" spans="1:1" s="27" customFormat="1" x14ac:dyDescent="0.35">
      <c r="A404" s="51"/>
    </row>
    <row r="405" spans="1:1" s="27" customFormat="1" x14ac:dyDescent="0.35">
      <c r="A405" s="51"/>
    </row>
    <row r="406" spans="1:1" s="27" customFormat="1" x14ac:dyDescent="0.35">
      <c r="A406" s="51"/>
    </row>
    <row r="407" spans="1:1" s="27" customFormat="1" x14ac:dyDescent="0.35">
      <c r="A407" s="51"/>
    </row>
    <row r="408" spans="1:1" s="27" customFormat="1" x14ac:dyDescent="0.35">
      <c r="A408" s="51"/>
    </row>
    <row r="409" spans="1:1" s="27" customFormat="1" x14ac:dyDescent="0.35">
      <c r="A409" s="51"/>
    </row>
    <row r="410" spans="1:1" s="27" customFormat="1" x14ac:dyDescent="0.35">
      <c r="A410" s="51"/>
    </row>
    <row r="411" spans="1:1" s="27" customFormat="1" x14ac:dyDescent="0.35">
      <c r="A411" s="51"/>
    </row>
    <row r="412" spans="1:1" s="27" customFormat="1" x14ac:dyDescent="0.35">
      <c r="A412" s="51"/>
    </row>
    <row r="413" spans="1:1" s="27" customFormat="1" x14ac:dyDescent="0.35">
      <c r="A413" s="51"/>
    </row>
    <row r="414" spans="1:1" s="27" customFormat="1" x14ac:dyDescent="0.35">
      <c r="A414" s="51"/>
    </row>
    <row r="415" spans="1:1" s="27" customFormat="1" x14ac:dyDescent="0.35">
      <c r="A415" s="51"/>
    </row>
    <row r="416" spans="1:1" s="27" customFormat="1" x14ac:dyDescent="0.35">
      <c r="A416" s="51"/>
    </row>
    <row r="417" spans="1:1" s="27" customFormat="1" x14ac:dyDescent="0.35">
      <c r="A417" s="51"/>
    </row>
    <row r="418" spans="1:1" s="27" customFormat="1" x14ac:dyDescent="0.35">
      <c r="A418" s="51"/>
    </row>
    <row r="419" spans="1:1" s="27" customFormat="1" x14ac:dyDescent="0.35">
      <c r="A419" s="51"/>
    </row>
    <row r="420" spans="1:1" s="27" customFormat="1" x14ac:dyDescent="0.35">
      <c r="A420" s="51"/>
    </row>
    <row r="421" spans="1:1" s="27" customFormat="1" x14ac:dyDescent="0.35">
      <c r="A421" s="51"/>
    </row>
    <row r="422" spans="1:1" s="27" customFormat="1" x14ac:dyDescent="0.35">
      <c r="A422" s="51"/>
    </row>
    <row r="423" spans="1:1" s="27" customFormat="1" x14ac:dyDescent="0.35">
      <c r="A423" s="51"/>
    </row>
    <row r="424" spans="1:1" s="27" customFormat="1" x14ac:dyDescent="0.35">
      <c r="A424" s="51"/>
    </row>
    <row r="425" spans="1:1" s="27" customFormat="1" x14ac:dyDescent="0.35">
      <c r="A425" s="51"/>
    </row>
    <row r="426" spans="1:1" s="27" customFormat="1" x14ac:dyDescent="0.35">
      <c r="A426" s="51"/>
    </row>
    <row r="427" spans="1:1" s="27" customFormat="1" x14ac:dyDescent="0.35">
      <c r="A427" s="51"/>
    </row>
    <row r="428" spans="1:1" s="27" customFormat="1" x14ac:dyDescent="0.35">
      <c r="A428" s="51"/>
    </row>
    <row r="429" spans="1:1" s="27" customFormat="1" x14ac:dyDescent="0.35">
      <c r="A429" s="51"/>
    </row>
    <row r="430" spans="1:1" s="27" customFormat="1" x14ac:dyDescent="0.35">
      <c r="A430" s="51"/>
    </row>
    <row r="431" spans="1:1" s="27" customFormat="1" x14ac:dyDescent="0.35">
      <c r="A431" s="51"/>
    </row>
    <row r="432" spans="1:1" s="27" customFormat="1" x14ac:dyDescent="0.35">
      <c r="A432" s="51"/>
    </row>
    <row r="433" spans="1:1" s="27" customFormat="1" x14ac:dyDescent="0.35">
      <c r="A433" s="51"/>
    </row>
    <row r="434" spans="1:1" s="27" customFormat="1" x14ac:dyDescent="0.35">
      <c r="A434" s="51"/>
    </row>
    <row r="435" spans="1:1" s="27" customFormat="1" x14ac:dyDescent="0.35">
      <c r="A435" s="51"/>
    </row>
    <row r="436" spans="1:1" s="27" customFormat="1" x14ac:dyDescent="0.35">
      <c r="A436" s="51"/>
    </row>
    <row r="437" spans="1:1" s="27" customFormat="1" x14ac:dyDescent="0.35">
      <c r="A437" s="51"/>
    </row>
    <row r="438" spans="1:1" s="27" customFormat="1" x14ac:dyDescent="0.35">
      <c r="A438" s="51"/>
    </row>
    <row r="439" spans="1:1" s="27" customFormat="1" x14ac:dyDescent="0.35">
      <c r="A439" s="51"/>
    </row>
    <row r="440" spans="1:1" s="27" customFormat="1" x14ac:dyDescent="0.35">
      <c r="A440" s="51"/>
    </row>
    <row r="441" spans="1:1" s="27" customFormat="1" x14ac:dyDescent="0.35">
      <c r="A441" s="51"/>
    </row>
    <row r="442" spans="1:1" s="27" customFormat="1" x14ac:dyDescent="0.35">
      <c r="A442" s="51"/>
    </row>
    <row r="443" spans="1:1" s="27" customFormat="1" x14ac:dyDescent="0.35">
      <c r="A443" s="51"/>
    </row>
    <row r="444" spans="1:1" s="27" customFormat="1" x14ac:dyDescent="0.35">
      <c r="A444" s="51"/>
    </row>
    <row r="445" spans="1:1" s="27" customFormat="1" x14ac:dyDescent="0.35">
      <c r="A445" s="51"/>
    </row>
    <row r="446" spans="1:1" s="27" customFormat="1" x14ac:dyDescent="0.35">
      <c r="A446" s="51"/>
    </row>
    <row r="447" spans="1:1" s="27" customFormat="1" x14ac:dyDescent="0.35">
      <c r="A447" s="51"/>
    </row>
    <row r="448" spans="1:1" s="27" customFormat="1" x14ac:dyDescent="0.35">
      <c r="A448" s="51"/>
    </row>
    <row r="449" spans="1:2" s="27" customFormat="1" x14ac:dyDescent="0.35">
      <c r="A449" s="51"/>
    </row>
    <row r="450" spans="1:2" s="27" customFormat="1" x14ac:dyDescent="0.35">
      <c r="A450" s="51"/>
    </row>
    <row r="451" spans="1:2" s="27" customFormat="1" x14ac:dyDescent="0.35">
      <c r="A451" s="51"/>
    </row>
    <row r="452" spans="1:2" s="27" customFormat="1" x14ac:dyDescent="0.35">
      <c r="A452" s="51"/>
    </row>
    <row r="453" spans="1:2" s="27" customFormat="1" x14ac:dyDescent="0.35">
      <c r="A453" s="51"/>
    </row>
    <row r="454" spans="1:2" s="27" customFormat="1" x14ac:dyDescent="0.35">
      <c r="A454" s="51"/>
    </row>
    <row r="455" spans="1:2" s="27" customFormat="1" x14ac:dyDescent="0.35">
      <c r="A455" s="51"/>
    </row>
    <row r="456" spans="1:2" s="27" customFormat="1" x14ac:dyDescent="0.35">
      <c r="A456" s="51"/>
    </row>
    <row r="457" spans="1:2" s="27" customFormat="1" x14ac:dyDescent="0.35">
      <c r="A457" s="51"/>
    </row>
    <row r="458" spans="1:2" s="27" customFormat="1" x14ac:dyDescent="0.35">
      <c r="A458" s="51"/>
    </row>
    <row r="459" spans="1:2" s="27" customFormat="1" x14ac:dyDescent="0.35">
      <c r="A459" s="51"/>
    </row>
    <row r="460" spans="1:2" s="27" customFormat="1" x14ac:dyDescent="0.35">
      <c r="A460" s="51"/>
    </row>
    <row r="461" spans="1:2" s="27" customFormat="1" x14ac:dyDescent="0.35">
      <c r="A461" s="51"/>
    </row>
    <row r="462" spans="1:2" s="27" customFormat="1" x14ac:dyDescent="0.35">
      <c r="A462" s="51"/>
    </row>
    <row r="463" spans="1:2" s="27" customFormat="1" x14ac:dyDescent="0.35">
      <c r="A463" s="51"/>
      <c r="B463" s="70"/>
    </row>
    <row r="464" spans="1:2" s="27" customFormat="1" x14ac:dyDescent="0.35">
      <c r="A464" s="51"/>
      <c r="B464" s="70"/>
    </row>
    <row r="465" spans="1:2" s="27" customFormat="1" x14ac:dyDescent="0.35">
      <c r="A465" s="51"/>
      <c r="B465" s="70"/>
    </row>
    <row r="466" spans="1:2" s="27" customFormat="1" x14ac:dyDescent="0.35">
      <c r="A466" s="51"/>
      <c r="B466" s="70"/>
    </row>
    <row r="467" spans="1:2" s="27" customFormat="1" x14ac:dyDescent="0.35">
      <c r="A467" s="51"/>
      <c r="B467" s="70"/>
    </row>
    <row r="468" spans="1:2" s="27" customFormat="1" x14ac:dyDescent="0.35">
      <c r="A468" s="51"/>
      <c r="B468" s="70"/>
    </row>
    <row r="469" spans="1:2" s="27" customFormat="1" x14ac:dyDescent="0.35">
      <c r="A469" s="51"/>
      <c r="B469" s="70"/>
    </row>
    <row r="470" spans="1:2" s="27" customFormat="1" x14ac:dyDescent="0.35">
      <c r="A470" s="51"/>
      <c r="B470" s="70"/>
    </row>
    <row r="471" spans="1:2" s="27" customFormat="1" x14ac:dyDescent="0.35">
      <c r="A471" s="51"/>
      <c r="B471" s="70"/>
    </row>
    <row r="472" spans="1:2" s="27" customFormat="1" x14ac:dyDescent="0.35">
      <c r="A472" s="51"/>
      <c r="B472" s="70"/>
    </row>
    <row r="473" spans="1:2" s="27" customFormat="1" x14ac:dyDescent="0.35">
      <c r="A473" s="51"/>
      <c r="B473" s="70"/>
    </row>
    <row r="474" spans="1:2" s="27" customFormat="1" x14ac:dyDescent="0.35">
      <c r="A474" s="51"/>
      <c r="B474" s="70"/>
    </row>
    <row r="475" spans="1:2" s="27" customFormat="1" x14ac:dyDescent="0.35">
      <c r="A475" s="51"/>
      <c r="B475" s="70"/>
    </row>
    <row r="476" spans="1:2" s="27" customFormat="1" x14ac:dyDescent="0.35">
      <c r="A476" s="51"/>
      <c r="B476" s="70"/>
    </row>
    <row r="477" spans="1:2" s="27" customFormat="1" x14ac:dyDescent="0.35">
      <c r="A477" s="51"/>
      <c r="B477" s="70"/>
    </row>
    <row r="478" spans="1:2" s="27" customFormat="1" x14ac:dyDescent="0.35">
      <c r="A478" s="51"/>
      <c r="B478" s="70"/>
    </row>
    <row r="479" spans="1:2" s="27" customFormat="1" x14ac:dyDescent="0.35">
      <c r="A479" s="51"/>
      <c r="B479" s="70"/>
    </row>
    <row r="480" spans="1:2" s="27" customFormat="1" x14ac:dyDescent="0.35">
      <c r="A480" s="51"/>
      <c r="B480" s="70"/>
    </row>
    <row r="481" spans="1:2" s="27" customFormat="1" x14ac:dyDescent="0.35">
      <c r="A481" s="51"/>
      <c r="B481" s="70"/>
    </row>
    <row r="482" spans="1:2" s="27" customFormat="1" x14ac:dyDescent="0.35">
      <c r="A482" s="51"/>
      <c r="B482" s="70"/>
    </row>
    <row r="483" spans="1:2" s="27" customFormat="1" x14ac:dyDescent="0.35">
      <c r="A483" s="51"/>
      <c r="B483" s="70"/>
    </row>
    <row r="484" spans="1:2" s="27" customFormat="1" x14ac:dyDescent="0.35">
      <c r="A484" s="51"/>
      <c r="B484" s="70"/>
    </row>
    <row r="485" spans="1:2" s="27" customFormat="1" x14ac:dyDescent="0.35">
      <c r="A485" s="51"/>
      <c r="B485" s="70"/>
    </row>
    <row r="486" spans="1:2" s="27" customFormat="1" x14ac:dyDescent="0.35">
      <c r="A486" s="51"/>
      <c r="B486" s="70"/>
    </row>
    <row r="487" spans="1:2" s="27" customFormat="1" x14ac:dyDescent="0.35">
      <c r="A487" s="51"/>
      <c r="B487" s="70"/>
    </row>
    <row r="488" spans="1:2" s="27" customFormat="1" x14ac:dyDescent="0.35">
      <c r="A488" s="51"/>
      <c r="B488" s="70"/>
    </row>
    <row r="489" spans="1:2" s="27" customFormat="1" x14ac:dyDescent="0.35">
      <c r="A489" s="51"/>
      <c r="B489" s="70"/>
    </row>
    <row r="490" spans="1:2" s="27" customFormat="1" x14ac:dyDescent="0.35">
      <c r="A490" s="51"/>
      <c r="B490" s="70"/>
    </row>
    <row r="491" spans="1:2" s="27" customFormat="1" x14ac:dyDescent="0.35">
      <c r="A491" s="51"/>
      <c r="B491" s="70"/>
    </row>
    <row r="492" spans="1:2" s="27" customFormat="1" x14ac:dyDescent="0.35">
      <c r="A492" s="51"/>
      <c r="B492" s="70"/>
    </row>
    <row r="493" spans="1:2" s="27" customFormat="1" x14ac:dyDescent="0.35">
      <c r="A493" s="51"/>
      <c r="B493" s="70"/>
    </row>
    <row r="494" spans="1:2" s="27" customFormat="1" x14ac:dyDescent="0.35">
      <c r="A494" s="51"/>
      <c r="B494" s="70"/>
    </row>
    <row r="495" spans="1:2" s="27" customFormat="1" x14ac:dyDescent="0.35">
      <c r="A495" s="51"/>
      <c r="B495" s="70"/>
    </row>
    <row r="496" spans="1:2" s="27" customFormat="1" x14ac:dyDescent="0.35">
      <c r="A496" s="51"/>
      <c r="B496" s="70"/>
    </row>
    <row r="497" spans="1:2" s="27" customFormat="1" x14ac:dyDescent="0.35">
      <c r="A497" s="51"/>
      <c r="B497" s="70"/>
    </row>
    <row r="498" spans="1:2" s="27" customFormat="1" x14ac:dyDescent="0.35">
      <c r="A498" s="51"/>
      <c r="B498" s="70"/>
    </row>
    <row r="499" spans="1:2" s="27" customFormat="1" x14ac:dyDescent="0.35">
      <c r="A499" s="51"/>
      <c r="B499" s="70"/>
    </row>
    <row r="500" spans="1:2" s="27" customFormat="1" x14ac:dyDescent="0.35">
      <c r="A500" s="51"/>
      <c r="B500" s="70"/>
    </row>
    <row r="501" spans="1:2" s="27" customFormat="1" x14ac:dyDescent="0.35">
      <c r="A501" s="51"/>
      <c r="B501" s="70"/>
    </row>
    <row r="502" spans="1:2" s="27" customFormat="1" x14ac:dyDescent="0.35">
      <c r="A502" s="51"/>
      <c r="B502" s="70"/>
    </row>
    <row r="503" spans="1:2" s="27" customFormat="1" x14ac:dyDescent="0.35">
      <c r="A503" s="51"/>
      <c r="B503" s="70"/>
    </row>
    <row r="504" spans="1:2" s="27" customFormat="1" x14ac:dyDescent="0.35">
      <c r="A504" s="51"/>
      <c r="B504" s="70"/>
    </row>
    <row r="505" spans="1:2" s="27" customFormat="1" x14ac:dyDescent="0.35">
      <c r="A505" s="51"/>
      <c r="B505" s="70"/>
    </row>
    <row r="506" spans="1:2" s="27" customFormat="1" x14ac:dyDescent="0.35">
      <c r="A506" s="51"/>
      <c r="B506" s="70"/>
    </row>
    <row r="507" spans="1:2" s="27" customFormat="1" x14ac:dyDescent="0.35">
      <c r="A507" s="51"/>
      <c r="B507" s="70"/>
    </row>
    <row r="508" spans="1:2" s="27" customFormat="1" x14ac:dyDescent="0.35">
      <c r="A508" s="51"/>
      <c r="B508" s="70"/>
    </row>
    <row r="509" spans="1:2" s="27" customFormat="1" x14ac:dyDescent="0.35">
      <c r="A509" s="51"/>
      <c r="B509" s="70"/>
    </row>
    <row r="510" spans="1:2" s="27" customFormat="1" x14ac:dyDescent="0.35">
      <c r="A510" s="51"/>
      <c r="B510" s="70"/>
    </row>
    <row r="511" spans="1:2" s="27" customFormat="1" x14ac:dyDescent="0.35">
      <c r="A511" s="51"/>
      <c r="B511" s="70"/>
    </row>
    <row r="512" spans="1:2" s="27" customFormat="1" x14ac:dyDescent="0.35">
      <c r="A512" s="51"/>
      <c r="B512" s="70"/>
    </row>
    <row r="513" spans="1:2" s="27" customFormat="1" x14ac:dyDescent="0.35">
      <c r="A513" s="51"/>
      <c r="B513" s="70"/>
    </row>
    <row r="514" spans="1:2" s="27" customFormat="1" x14ac:dyDescent="0.35">
      <c r="A514" s="51"/>
      <c r="B514" s="70"/>
    </row>
    <row r="515" spans="1:2" s="27" customFormat="1" x14ac:dyDescent="0.35">
      <c r="A515" s="51"/>
      <c r="B515" s="70"/>
    </row>
    <row r="516" spans="1:2" s="27" customFormat="1" x14ac:dyDescent="0.35">
      <c r="A516" s="51"/>
      <c r="B516" s="70"/>
    </row>
    <row r="517" spans="1:2" s="27" customFormat="1" x14ac:dyDescent="0.35">
      <c r="A517" s="51"/>
      <c r="B517" s="70"/>
    </row>
    <row r="518" spans="1:2" s="27" customFormat="1" x14ac:dyDescent="0.35">
      <c r="A518" s="51"/>
      <c r="B518" s="70"/>
    </row>
    <row r="519" spans="1:2" s="27" customFormat="1" x14ac:dyDescent="0.35">
      <c r="A519" s="51"/>
      <c r="B519" s="70"/>
    </row>
    <row r="520" spans="1:2" s="27" customFormat="1" x14ac:dyDescent="0.35">
      <c r="A520" s="51"/>
      <c r="B520" s="70"/>
    </row>
    <row r="521" spans="1:2" s="27" customFormat="1" x14ac:dyDescent="0.35">
      <c r="A521" s="51"/>
      <c r="B521" s="70"/>
    </row>
    <row r="522" spans="1:2" s="27" customFormat="1" x14ac:dyDescent="0.35">
      <c r="A522" s="51"/>
      <c r="B522" s="70"/>
    </row>
    <row r="523" spans="1:2" s="27" customFormat="1" x14ac:dyDescent="0.35">
      <c r="A523" s="51"/>
      <c r="B523" s="70"/>
    </row>
    <row r="524" spans="1:2" s="27" customFormat="1" x14ac:dyDescent="0.35">
      <c r="A524" s="51"/>
      <c r="B524" s="70"/>
    </row>
    <row r="525" spans="1:2" s="27" customFormat="1" x14ac:dyDescent="0.35">
      <c r="A525" s="51"/>
      <c r="B525" s="70"/>
    </row>
    <row r="526" spans="1:2" s="27" customFormat="1" x14ac:dyDescent="0.35">
      <c r="A526" s="51"/>
      <c r="B526" s="70"/>
    </row>
    <row r="527" spans="1:2" s="27" customFormat="1" x14ac:dyDescent="0.35">
      <c r="A527" s="51"/>
      <c r="B527" s="70"/>
    </row>
    <row r="528" spans="1:2" s="27" customFormat="1" x14ac:dyDescent="0.35">
      <c r="A528" s="51"/>
      <c r="B528" s="70"/>
    </row>
    <row r="529" spans="1:2" s="27" customFormat="1" x14ac:dyDescent="0.35">
      <c r="A529" s="51"/>
      <c r="B529" s="70"/>
    </row>
    <row r="530" spans="1:2" s="27" customFormat="1" x14ac:dyDescent="0.35">
      <c r="A530" s="51"/>
      <c r="B530" s="70"/>
    </row>
    <row r="531" spans="1:2" s="27" customFormat="1" x14ac:dyDescent="0.35">
      <c r="A531" s="51"/>
      <c r="B531" s="70"/>
    </row>
    <row r="532" spans="1:2" s="27" customFormat="1" x14ac:dyDescent="0.35">
      <c r="A532" s="51"/>
      <c r="B532" s="70"/>
    </row>
    <row r="533" spans="1:2" s="27" customFormat="1" x14ac:dyDescent="0.35">
      <c r="A533" s="51"/>
      <c r="B533" s="70"/>
    </row>
    <row r="534" spans="1:2" s="27" customFormat="1" x14ac:dyDescent="0.35">
      <c r="A534" s="51"/>
      <c r="B534" s="70"/>
    </row>
    <row r="535" spans="1:2" s="27" customFormat="1" x14ac:dyDescent="0.35">
      <c r="A535" s="51"/>
      <c r="B535" s="70"/>
    </row>
    <row r="536" spans="1:2" s="27" customFormat="1" x14ac:dyDescent="0.35">
      <c r="A536" s="51"/>
      <c r="B536" s="70"/>
    </row>
    <row r="537" spans="1:2" s="27" customFormat="1" x14ac:dyDescent="0.35">
      <c r="A537" s="51"/>
      <c r="B537" s="70"/>
    </row>
    <row r="538" spans="1:2" s="27" customFormat="1" x14ac:dyDescent="0.35">
      <c r="A538" s="51"/>
      <c r="B538" s="70"/>
    </row>
    <row r="539" spans="1:2" s="27" customFormat="1" x14ac:dyDescent="0.35">
      <c r="A539" s="51"/>
      <c r="B539" s="70"/>
    </row>
    <row r="540" spans="1:2" s="27" customFormat="1" x14ac:dyDescent="0.35">
      <c r="A540" s="51"/>
      <c r="B540" s="70"/>
    </row>
    <row r="541" spans="1:2" s="27" customFormat="1" x14ac:dyDescent="0.35">
      <c r="A541" s="51"/>
      <c r="B541" s="70"/>
    </row>
    <row r="542" spans="1:2" s="27" customFormat="1" x14ac:dyDescent="0.35">
      <c r="A542" s="51"/>
      <c r="B542" s="70"/>
    </row>
    <row r="543" spans="1:2" s="27" customFormat="1" x14ac:dyDescent="0.35">
      <c r="A543" s="51"/>
      <c r="B543" s="70"/>
    </row>
    <row r="544" spans="1:2" s="27" customFormat="1" x14ac:dyDescent="0.35">
      <c r="A544" s="51"/>
      <c r="B544" s="70"/>
    </row>
    <row r="545" spans="1:2" s="27" customFormat="1" x14ac:dyDescent="0.35">
      <c r="A545" s="51"/>
      <c r="B545" s="70"/>
    </row>
    <row r="546" spans="1:2" s="27" customFormat="1" x14ac:dyDescent="0.35">
      <c r="A546" s="51"/>
      <c r="B546" s="70"/>
    </row>
    <row r="547" spans="1:2" s="27" customFormat="1" x14ac:dyDescent="0.35">
      <c r="A547" s="51"/>
      <c r="B547" s="70"/>
    </row>
    <row r="548" spans="1:2" s="27" customFormat="1" x14ac:dyDescent="0.35">
      <c r="A548" s="51"/>
      <c r="B548" s="70"/>
    </row>
    <row r="549" spans="1:2" s="27" customFormat="1" x14ac:dyDescent="0.35">
      <c r="A549" s="51"/>
      <c r="B549" s="70"/>
    </row>
    <row r="550" spans="1:2" s="27" customFormat="1" x14ac:dyDescent="0.35">
      <c r="A550" s="51"/>
      <c r="B550" s="70"/>
    </row>
    <row r="551" spans="1:2" s="27" customFormat="1" x14ac:dyDescent="0.35">
      <c r="A551" s="51"/>
      <c r="B551" s="70"/>
    </row>
    <row r="552" spans="1:2" s="27" customFormat="1" x14ac:dyDescent="0.35">
      <c r="A552" s="51"/>
      <c r="B552" s="70"/>
    </row>
    <row r="553" spans="1:2" s="27" customFormat="1" x14ac:dyDescent="0.35">
      <c r="A553" s="51"/>
      <c r="B553" s="70"/>
    </row>
    <row r="554" spans="1:2" s="27" customFormat="1" x14ac:dyDescent="0.35">
      <c r="A554" s="51"/>
      <c r="B554" s="70"/>
    </row>
    <row r="555" spans="1:2" s="27" customFormat="1" x14ac:dyDescent="0.35">
      <c r="A555" s="51"/>
      <c r="B555" s="70"/>
    </row>
    <row r="556" spans="1:2" s="27" customFormat="1" x14ac:dyDescent="0.35">
      <c r="A556" s="51"/>
      <c r="B556" s="70"/>
    </row>
    <row r="557" spans="1:2" s="27" customFormat="1" x14ac:dyDescent="0.35">
      <c r="A557" s="51"/>
      <c r="B557" s="70"/>
    </row>
    <row r="558" spans="1:2" s="27" customFormat="1" x14ac:dyDescent="0.35">
      <c r="A558" s="51"/>
      <c r="B558" s="70"/>
    </row>
    <row r="559" spans="1:2" s="27" customFormat="1" x14ac:dyDescent="0.35">
      <c r="A559" s="51"/>
      <c r="B559" s="70"/>
    </row>
    <row r="560" spans="1:2" s="27" customFormat="1" x14ac:dyDescent="0.35">
      <c r="A560" s="51"/>
      <c r="B560" s="70"/>
    </row>
    <row r="561" spans="1:2" s="27" customFormat="1" x14ac:dyDescent="0.35">
      <c r="A561" s="51"/>
      <c r="B561" s="70"/>
    </row>
    <row r="562" spans="1:2" s="27" customFormat="1" x14ac:dyDescent="0.35">
      <c r="A562" s="51"/>
      <c r="B562" s="70"/>
    </row>
    <row r="563" spans="1:2" s="27" customFormat="1" x14ac:dyDescent="0.35">
      <c r="A563" s="51"/>
      <c r="B563" s="70"/>
    </row>
    <row r="564" spans="1:2" s="27" customFormat="1" x14ac:dyDescent="0.35">
      <c r="A564" s="51"/>
      <c r="B564" s="70"/>
    </row>
    <row r="565" spans="1:2" s="27" customFormat="1" x14ac:dyDescent="0.35">
      <c r="A565" s="51"/>
      <c r="B565" s="70"/>
    </row>
    <row r="566" spans="1:2" s="27" customFormat="1" x14ac:dyDescent="0.35">
      <c r="A566" s="51"/>
      <c r="B566" s="70"/>
    </row>
    <row r="567" spans="1:2" s="27" customFormat="1" x14ac:dyDescent="0.35">
      <c r="A567" s="51"/>
      <c r="B567" s="70"/>
    </row>
    <row r="568" spans="1:2" s="27" customFormat="1" x14ac:dyDescent="0.35">
      <c r="A568" s="51"/>
      <c r="B568" s="70"/>
    </row>
    <row r="569" spans="1:2" s="27" customFormat="1" x14ac:dyDescent="0.35">
      <c r="A569" s="51"/>
      <c r="B569" s="70"/>
    </row>
    <row r="570" spans="1:2" s="27" customFormat="1" x14ac:dyDescent="0.35">
      <c r="A570" s="51"/>
      <c r="B570" s="70"/>
    </row>
    <row r="571" spans="1:2" s="27" customFormat="1" x14ac:dyDescent="0.35">
      <c r="A571" s="51"/>
      <c r="B571" s="70"/>
    </row>
    <row r="572" spans="1:2" s="27" customFormat="1" x14ac:dyDescent="0.35">
      <c r="A572" s="51"/>
      <c r="B572" s="70"/>
    </row>
    <row r="573" spans="1:2" s="27" customFormat="1" x14ac:dyDescent="0.35">
      <c r="A573" s="51"/>
      <c r="B573" s="70"/>
    </row>
    <row r="574" spans="1:2" s="27" customFormat="1" x14ac:dyDescent="0.35">
      <c r="A574" s="51"/>
      <c r="B574" s="70"/>
    </row>
    <row r="575" spans="1:2" s="27" customFormat="1" x14ac:dyDescent="0.35">
      <c r="A575" s="51"/>
      <c r="B575" s="70"/>
    </row>
    <row r="576" spans="1:2" s="27" customFormat="1" x14ac:dyDescent="0.35">
      <c r="A576" s="51"/>
      <c r="B576" s="70"/>
    </row>
    <row r="577" spans="1:2" s="27" customFormat="1" x14ac:dyDescent="0.35">
      <c r="A577" s="51"/>
      <c r="B577" s="70"/>
    </row>
    <row r="578" spans="1:2" s="27" customFormat="1" x14ac:dyDescent="0.35">
      <c r="A578" s="51"/>
      <c r="B578" s="70"/>
    </row>
    <row r="579" spans="1:2" s="27" customFormat="1" x14ac:dyDescent="0.35">
      <c r="A579" s="51"/>
      <c r="B579" s="70"/>
    </row>
    <row r="580" spans="1:2" s="27" customFormat="1" x14ac:dyDescent="0.35">
      <c r="A580" s="51"/>
      <c r="B580" s="70"/>
    </row>
    <row r="581" spans="1:2" s="27" customFormat="1" x14ac:dyDescent="0.35">
      <c r="A581" s="51"/>
      <c r="B581" s="70"/>
    </row>
    <row r="582" spans="1:2" s="27" customFormat="1" x14ac:dyDescent="0.35">
      <c r="A582" s="51"/>
      <c r="B582" s="70"/>
    </row>
    <row r="583" spans="1:2" s="27" customFormat="1" x14ac:dyDescent="0.35">
      <c r="A583" s="51"/>
      <c r="B583" s="70"/>
    </row>
    <row r="584" spans="1:2" s="27" customFormat="1" x14ac:dyDescent="0.35">
      <c r="A584" s="51"/>
      <c r="B584" s="70"/>
    </row>
    <row r="585" spans="1:2" s="27" customFormat="1" x14ac:dyDescent="0.35">
      <c r="A585" s="51"/>
      <c r="B585" s="70"/>
    </row>
    <row r="586" spans="1:2" s="27" customFormat="1" x14ac:dyDescent="0.35">
      <c r="A586" s="51"/>
      <c r="B586" s="70"/>
    </row>
    <row r="587" spans="1:2" s="27" customFormat="1" x14ac:dyDescent="0.35">
      <c r="A587" s="51"/>
      <c r="B587" s="70"/>
    </row>
    <row r="588" spans="1:2" s="27" customFormat="1" x14ac:dyDescent="0.35">
      <c r="A588" s="51"/>
      <c r="B588" s="70"/>
    </row>
    <row r="589" spans="1:2" s="27" customFormat="1" x14ac:dyDescent="0.35">
      <c r="A589" s="51"/>
      <c r="B589" s="70"/>
    </row>
    <row r="590" spans="1:2" s="27" customFormat="1" x14ac:dyDescent="0.35">
      <c r="A590" s="51"/>
      <c r="B590" s="70"/>
    </row>
    <row r="591" spans="1:2" s="27" customFormat="1" x14ac:dyDescent="0.35">
      <c r="A591" s="51"/>
      <c r="B591" s="70"/>
    </row>
    <row r="592" spans="1:2" s="27" customFormat="1" x14ac:dyDescent="0.35">
      <c r="A592" s="51"/>
      <c r="B592" s="70"/>
    </row>
    <row r="593" spans="1:2" s="27" customFormat="1" x14ac:dyDescent="0.35">
      <c r="A593" s="51"/>
      <c r="B593" s="70"/>
    </row>
    <row r="594" spans="1:2" s="27" customFormat="1" x14ac:dyDescent="0.35">
      <c r="A594" s="51"/>
      <c r="B594" s="70"/>
    </row>
    <row r="595" spans="1:2" s="27" customFormat="1" x14ac:dyDescent="0.35">
      <c r="A595" s="51"/>
      <c r="B595" s="70"/>
    </row>
    <row r="596" spans="1:2" s="27" customFormat="1" x14ac:dyDescent="0.35">
      <c r="A596" s="51"/>
      <c r="B596" s="70"/>
    </row>
    <row r="597" spans="1:2" s="27" customFormat="1" x14ac:dyDescent="0.35">
      <c r="A597" s="51"/>
      <c r="B597" s="70"/>
    </row>
    <row r="598" spans="1:2" s="27" customFormat="1" x14ac:dyDescent="0.35">
      <c r="A598" s="51"/>
      <c r="B598" s="70"/>
    </row>
    <row r="599" spans="1:2" s="27" customFormat="1" x14ac:dyDescent="0.35">
      <c r="A599" s="51"/>
      <c r="B599" s="70"/>
    </row>
    <row r="600" spans="1:2" s="27" customFormat="1" x14ac:dyDescent="0.35">
      <c r="A600" s="51"/>
      <c r="B600" s="70"/>
    </row>
    <row r="601" spans="1:2" s="27" customFormat="1" x14ac:dyDescent="0.35">
      <c r="A601" s="51"/>
      <c r="B601" s="70"/>
    </row>
    <row r="602" spans="1:2" s="27" customFormat="1" x14ac:dyDescent="0.35">
      <c r="A602" s="51"/>
      <c r="B602" s="70"/>
    </row>
    <row r="603" spans="1:2" s="27" customFormat="1" x14ac:dyDescent="0.35">
      <c r="A603" s="51"/>
      <c r="B603" s="70"/>
    </row>
    <row r="604" spans="1:2" s="27" customFormat="1" x14ac:dyDescent="0.35">
      <c r="A604" s="51"/>
      <c r="B604" s="70"/>
    </row>
    <row r="605" spans="1:2" s="27" customFormat="1" x14ac:dyDescent="0.35">
      <c r="A605" s="51"/>
      <c r="B605" s="70"/>
    </row>
    <row r="606" spans="1:2" s="27" customFormat="1" x14ac:dyDescent="0.35">
      <c r="A606" s="51"/>
      <c r="B606" s="70"/>
    </row>
    <row r="607" spans="1:2" s="27" customFormat="1" x14ac:dyDescent="0.35">
      <c r="A607" s="51"/>
      <c r="B607" s="70"/>
    </row>
    <row r="608" spans="1:2" s="27" customFormat="1" x14ac:dyDescent="0.35">
      <c r="A608" s="51"/>
      <c r="B608" s="70"/>
    </row>
    <row r="609" spans="1:2" s="27" customFormat="1" x14ac:dyDescent="0.35">
      <c r="A609" s="51"/>
      <c r="B609" s="70"/>
    </row>
    <row r="610" spans="1:2" s="27" customFormat="1" x14ac:dyDescent="0.35">
      <c r="A610" s="51"/>
      <c r="B610" s="70"/>
    </row>
    <row r="611" spans="1:2" s="27" customFormat="1" x14ac:dyDescent="0.35">
      <c r="A611" s="51"/>
      <c r="B611" s="70"/>
    </row>
    <row r="612" spans="1:2" s="27" customFormat="1" x14ac:dyDescent="0.35">
      <c r="A612" s="51"/>
      <c r="B612" s="70"/>
    </row>
    <row r="613" spans="1:2" s="27" customFormat="1" x14ac:dyDescent="0.35">
      <c r="A613" s="51"/>
      <c r="B613" s="70"/>
    </row>
    <row r="614" spans="1:2" s="27" customFormat="1" x14ac:dyDescent="0.35">
      <c r="A614" s="51"/>
      <c r="B614" s="70"/>
    </row>
    <row r="615" spans="1:2" s="27" customFormat="1" x14ac:dyDescent="0.35">
      <c r="A615" s="51"/>
      <c r="B615" s="70"/>
    </row>
    <row r="616" spans="1:2" s="27" customFormat="1" x14ac:dyDescent="0.35">
      <c r="A616" s="51"/>
      <c r="B616" s="70"/>
    </row>
    <row r="617" spans="1:2" s="27" customFormat="1" x14ac:dyDescent="0.35">
      <c r="A617" s="51"/>
      <c r="B617" s="70"/>
    </row>
    <row r="618" spans="1:2" s="27" customFormat="1" x14ac:dyDescent="0.35">
      <c r="A618" s="51"/>
      <c r="B618" s="70"/>
    </row>
    <row r="619" spans="1:2" s="27" customFormat="1" x14ac:dyDescent="0.35">
      <c r="A619" s="51"/>
      <c r="B619" s="70"/>
    </row>
    <row r="620" spans="1:2" s="27" customFormat="1" x14ac:dyDescent="0.35">
      <c r="A620" s="51"/>
      <c r="B620" s="70"/>
    </row>
    <row r="621" spans="1:2" s="27" customFormat="1" x14ac:dyDescent="0.35">
      <c r="A621" s="51"/>
      <c r="B621" s="70"/>
    </row>
    <row r="622" spans="1:2" s="27" customFormat="1" x14ac:dyDescent="0.35">
      <c r="A622" s="51"/>
      <c r="B622" s="70"/>
    </row>
    <row r="623" spans="1:2" s="27" customFormat="1" x14ac:dyDescent="0.35">
      <c r="A623" s="51"/>
      <c r="B623" s="70"/>
    </row>
    <row r="624" spans="1:2" s="27" customFormat="1" x14ac:dyDescent="0.35">
      <c r="A624" s="51"/>
      <c r="B624" s="70"/>
    </row>
    <row r="625" spans="1:2" s="27" customFormat="1" x14ac:dyDescent="0.35">
      <c r="A625" s="51"/>
      <c r="B625" s="70"/>
    </row>
    <row r="626" spans="1:2" s="27" customFormat="1" x14ac:dyDescent="0.35">
      <c r="A626" s="51"/>
      <c r="B626" s="70"/>
    </row>
    <row r="627" spans="1:2" s="27" customFormat="1" x14ac:dyDescent="0.35">
      <c r="A627" s="51"/>
      <c r="B627" s="70"/>
    </row>
    <row r="628" spans="1:2" s="27" customFormat="1" x14ac:dyDescent="0.35">
      <c r="A628" s="51"/>
      <c r="B628" s="70"/>
    </row>
    <row r="629" spans="1:2" s="27" customFormat="1" x14ac:dyDescent="0.35">
      <c r="A629" s="51"/>
      <c r="B629" s="70"/>
    </row>
    <row r="630" spans="1:2" s="27" customFormat="1" x14ac:dyDescent="0.35">
      <c r="A630" s="51"/>
      <c r="B630" s="70"/>
    </row>
    <row r="631" spans="1:2" s="27" customFormat="1" x14ac:dyDescent="0.35">
      <c r="A631" s="51"/>
      <c r="B631" s="70"/>
    </row>
    <row r="632" spans="1:2" s="27" customFormat="1" x14ac:dyDescent="0.35">
      <c r="A632" s="51"/>
      <c r="B632" s="70"/>
    </row>
    <row r="633" spans="1:2" s="27" customFormat="1" x14ac:dyDescent="0.35">
      <c r="A633" s="51"/>
      <c r="B633" s="70"/>
    </row>
    <row r="634" spans="1:2" s="27" customFormat="1" x14ac:dyDescent="0.35">
      <c r="A634" s="51"/>
      <c r="B634" s="70"/>
    </row>
    <row r="635" spans="1:2" s="27" customFormat="1" x14ac:dyDescent="0.35">
      <c r="A635" s="51"/>
      <c r="B635" s="70"/>
    </row>
    <row r="636" spans="1:2" s="27" customFormat="1" x14ac:dyDescent="0.35">
      <c r="A636" s="51"/>
      <c r="B636" s="70"/>
    </row>
    <row r="637" spans="1:2" s="27" customFormat="1" x14ac:dyDescent="0.35">
      <c r="A637" s="51"/>
      <c r="B637" s="70"/>
    </row>
    <row r="638" spans="1:2" s="27" customFormat="1" x14ac:dyDescent="0.35">
      <c r="A638" s="51"/>
      <c r="B638" s="70"/>
    </row>
    <row r="639" spans="1:2" s="27" customFormat="1" x14ac:dyDescent="0.35">
      <c r="A639" s="51"/>
      <c r="B639" s="70"/>
    </row>
    <row r="640" spans="1:2" s="27" customFormat="1" x14ac:dyDescent="0.35">
      <c r="A640" s="51"/>
      <c r="B640" s="70"/>
    </row>
    <row r="641" spans="1:2" s="27" customFormat="1" x14ac:dyDescent="0.35">
      <c r="A641" s="51"/>
      <c r="B641" s="70"/>
    </row>
    <row r="642" spans="1:2" s="27" customFormat="1" x14ac:dyDescent="0.35">
      <c r="A642" s="51"/>
      <c r="B642" s="70"/>
    </row>
    <row r="643" spans="1:2" s="27" customFormat="1" x14ac:dyDescent="0.35">
      <c r="A643" s="51"/>
      <c r="B643" s="70"/>
    </row>
    <row r="644" spans="1:2" s="27" customFormat="1" x14ac:dyDescent="0.35">
      <c r="A644" s="51"/>
      <c r="B644" s="70"/>
    </row>
    <row r="645" spans="1:2" s="27" customFormat="1" x14ac:dyDescent="0.35">
      <c r="A645" s="51"/>
      <c r="B645" s="70"/>
    </row>
    <row r="646" spans="1:2" s="27" customFormat="1" x14ac:dyDescent="0.35">
      <c r="A646" s="51"/>
      <c r="B646" s="70"/>
    </row>
    <row r="647" spans="1:2" s="27" customFormat="1" x14ac:dyDescent="0.35">
      <c r="A647" s="51"/>
      <c r="B647" s="70"/>
    </row>
    <row r="648" spans="1:2" s="27" customFormat="1" x14ac:dyDescent="0.35">
      <c r="A648" s="51"/>
      <c r="B648" s="70"/>
    </row>
    <row r="649" spans="1:2" s="27" customFormat="1" x14ac:dyDescent="0.35">
      <c r="A649" s="51"/>
      <c r="B649" s="70"/>
    </row>
    <row r="650" spans="1:2" s="27" customFormat="1" x14ac:dyDescent="0.35">
      <c r="A650" s="51"/>
      <c r="B650" s="70"/>
    </row>
    <row r="651" spans="1:2" s="27" customFormat="1" x14ac:dyDescent="0.35">
      <c r="A651" s="51"/>
      <c r="B651" s="70"/>
    </row>
    <row r="652" spans="1:2" s="27" customFormat="1" x14ac:dyDescent="0.35">
      <c r="A652" s="51"/>
      <c r="B652" s="70"/>
    </row>
    <row r="653" spans="1:2" s="27" customFormat="1" x14ac:dyDescent="0.35">
      <c r="A653" s="51"/>
      <c r="B653" s="70"/>
    </row>
    <row r="654" spans="1:2" s="27" customFormat="1" x14ac:dyDescent="0.35">
      <c r="A654" s="51"/>
      <c r="B654" s="70"/>
    </row>
    <row r="655" spans="1:2" s="27" customFormat="1" x14ac:dyDescent="0.35">
      <c r="A655" s="51"/>
      <c r="B655" s="70"/>
    </row>
    <row r="656" spans="1:2" s="27" customFormat="1" x14ac:dyDescent="0.35">
      <c r="A656" s="51"/>
      <c r="B656" s="70"/>
    </row>
    <row r="657" spans="1:2" s="27" customFormat="1" x14ac:dyDescent="0.35">
      <c r="A657" s="51"/>
      <c r="B657" s="70"/>
    </row>
    <row r="658" spans="1:2" s="27" customFormat="1" x14ac:dyDescent="0.35">
      <c r="A658" s="51"/>
      <c r="B658" s="70"/>
    </row>
    <row r="659" spans="1:2" s="27" customFormat="1" x14ac:dyDescent="0.35">
      <c r="A659" s="51"/>
      <c r="B659" s="70"/>
    </row>
    <row r="660" spans="1:2" s="27" customFormat="1" x14ac:dyDescent="0.35">
      <c r="A660" s="51"/>
      <c r="B660" s="70"/>
    </row>
    <row r="661" spans="1:2" s="27" customFormat="1" x14ac:dyDescent="0.35">
      <c r="A661" s="51"/>
      <c r="B661" s="70"/>
    </row>
    <row r="662" spans="1:2" s="27" customFormat="1" x14ac:dyDescent="0.35">
      <c r="A662" s="51"/>
      <c r="B662" s="70"/>
    </row>
    <row r="663" spans="1:2" s="27" customFormat="1" x14ac:dyDescent="0.35">
      <c r="A663" s="51"/>
      <c r="B663" s="70"/>
    </row>
    <row r="664" spans="1:2" s="27" customFormat="1" x14ac:dyDescent="0.35">
      <c r="A664" s="51"/>
      <c r="B664" s="70"/>
    </row>
    <row r="665" spans="1:2" s="27" customFormat="1" x14ac:dyDescent="0.35">
      <c r="A665" s="51"/>
      <c r="B665" s="70"/>
    </row>
    <row r="666" spans="1:2" s="27" customFormat="1" x14ac:dyDescent="0.35">
      <c r="A666" s="51"/>
      <c r="B666" s="70"/>
    </row>
    <row r="667" spans="1:2" s="27" customFormat="1" x14ac:dyDescent="0.35">
      <c r="A667" s="51"/>
      <c r="B667" s="70"/>
    </row>
    <row r="668" spans="1:2" s="27" customFormat="1" x14ac:dyDescent="0.35">
      <c r="A668" s="51"/>
      <c r="B668" s="70"/>
    </row>
    <row r="669" spans="1:2" s="27" customFormat="1" x14ac:dyDescent="0.35">
      <c r="A669" s="51"/>
      <c r="B669" s="70"/>
    </row>
    <row r="670" spans="1:2" s="27" customFormat="1" x14ac:dyDescent="0.35">
      <c r="A670" s="51"/>
      <c r="B670" s="70"/>
    </row>
    <row r="671" spans="1:2" s="27" customFormat="1" x14ac:dyDescent="0.35">
      <c r="A671" s="51"/>
      <c r="B671" s="70"/>
    </row>
    <row r="672" spans="1:2" s="27" customFormat="1" x14ac:dyDescent="0.35">
      <c r="A672" s="51"/>
      <c r="B672" s="70"/>
    </row>
    <row r="673" spans="1:2" s="27" customFormat="1" x14ac:dyDescent="0.35">
      <c r="A673" s="51"/>
      <c r="B673" s="70"/>
    </row>
    <row r="674" spans="1:2" s="27" customFormat="1" x14ac:dyDescent="0.35">
      <c r="A674" s="51"/>
      <c r="B674" s="70"/>
    </row>
    <row r="675" spans="1:2" s="27" customFormat="1" x14ac:dyDescent="0.35">
      <c r="A675" s="51"/>
      <c r="B675" s="70"/>
    </row>
    <row r="676" spans="1:2" s="27" customFormat="1" x14ac:dyDescent="0.35">
      <c r="A676" s="51"/>
      <c r="B676" s="70"/>
    </row>
    <row r="677" spans="1:2" s="27" customFormat="1" x14ac:dyDescent="0.35">
      <c r="A677" s="51"/>
      <c r="B677" s="70"/>
    </row>
    <row r="678" spans="1:2" s="27" customFormat="1" x14ac:dyDescent="0.35">
      <c r="A678" s="51"/>
      <c r="B678" s="70"/>
    </row>
    <row r="679" spans="1:2" s="27" customFormat="1" x14ac:dyDescent="0.35">
      <c r="A679" s="51"/>
      <c r="B679" s="70"/>
    </row>
    <row r="680" spans="1:2" s="27" customFormat="1" x14ac:dyDescent="0.35">
      <c r="A680" s="51"/>
      <c r="B680" s="70"/>
    </row>
    <row r="681" spans="1:2" s="27" customFormat="1" x14ac:dyDescent="0.35">
      <c r="A681" s="51"/>
      <c r="B681" s="70"/>
    </row>
    <row r="682" spans="1:2" s="27" customFormat="1" x14ac:dyDescent="0.35">
      <c r="A682" s="51"/>
      <c r="B682" s="70"/>
    </row>
    <row r="683" spans="1:2" s="27" customFormat="1" x14ac:dyDescent="0.35">
      <c r="A683" s="51"/>
      <c r="B683" s="70"/>
    </row>
    <row r="684" spans="1:2" s="27" customFormat="1" x14ac:dyDescent="0.35">
      <c r="A684" s="51"/>
      <c r="B684" s="70"/>
    </row>
    <row r="685" spans="1:2" s="27" customFormat="1" x14ac:dyDescent="0.35">
      <c r="A685" s="51"/>
      <c r="B685" s="70"/>
    </row>
    <row r="686" spans="1:2" s="27" customFormat="1" x14ac:dyDescent="0.35">
      <c r="A686" s="51"/>
      <c r="B686" s="70"/>
    </row>
    <row r="687" spans="1:2" s="27" customFormat="1" x14ac:dyDescent="0.35">
      <c r="A687" s="51"/>
      <c r="B687" s="70"/>
    </row>
    <row r="688" spans="1:2" s="27" customFormat="1" x14ac:dyDescent="0.35">
      <c r="A688" s="51"/>
      <c r="B688" s="70"/>
    </row>
    <row r="689" spans="1:2" s="27" customFormat="1" x14ac:dyDescent="0.35">
      <c r="A689" s="51"/>
      <c r="B689" s="70"/>
    </row>
    <row r="690" spans="1:2" s="27" customFormat="1" x14ac:dyDescent="0.35">
      <c r="A690" s="51"/>
      <c r="B690" s="70"/>
    </row>
    <row r="691" spans="1:2" s="27" customFormat="1" x14ac:dyDescent="0.35">
      <c r="A691" s="51"/>
      <c r="B691" s="70"/>
    </row>
    <row r="692" spans="1:2" s="27" customFormat="1" x14ac:dyDescent="0.35">
      <c r="A692" s="51"/>
      <c r="B692" s="70"/>
    </row>
    <row r="693" spans="1:2" s="27" customFormat="1" x14ac:dyDescent="0.35">
      <c r="A693" s="51"/>
      <c r="B693" s="70"/>
    </row>
    <row r="694" spans="1:2" s="27" customFormat="1" x14ac:dyDescent="0.35">
      <c r="A694" s="51"/>
      <c r="B694" s="70"/>
    </row>
    <row r="695" spans="1:2" s="27" customFormat="1" x14ac:dyDescent="0.35">
      <c r="A695" s="51"/>
      <c r="B695" s="70"/>
    </row>
    <row r="696" spans="1:2" s="27" customFormat="1" x14ac:dyDescent="0.35">
      <c r="A696" s="51"/>
      <c r="B696" s="70"/>
    </row>
    <row r="697" spans="1:2" s="27" customFormat="1" x14ac:dyDescent="0.35">
      <c r="A697" s="51"/>
      <c r="B697" s="70"/>
    </row>
    <row r="698" spans="1:2" s="27" customFormat="1" x14ac:dyDescent="0.35">
      <c r="A698" s="51"/>
      <c r="B698" s="70"/>
    </row>
    <row r="699" spans="1:2" s="27" customFormat="1" x14ac:dyDescent="0.35">
      <c r="A699" s="51"/>
      <c r="B699" s="70"/>
    </row>
    <row r="700" spans="1:2" s="27" customFormat="1" x14ac:dyDescent="0.35">
      <c r="A700" s="51"/>
      <c r="B700" s="70"/>
    </row>
    <row r="701" spans="1:2" s="27" customFormat="1" x14ac:dyDescent="0.35">
      <c r="A701" s="51"/>
      <c r="B701" s="70"/>
    </row>
    <row r="702" spans="1:2" s="27" customFormat="1" x14ac:dyDescent="0.35">
      <c r="A702" s="51"/>
      <c r="B702" s="70"/>
    </row>
    <row r="703" spans="1:2" s="27" customFormat="1" x14ac:dyDescent="0.35">
      <c r="A703" s="51"/>
      <c r="B703" s="70"/>
    </row>
    <row r="704" spans="1:2" s="27" customFormat="1" x14ac:dyDescent="0.35">
      <c r="A704" s="51"/>
      <c r="B704" s="70"/>
    </row>
    <row r="705" spans="1:2" s="27" customFormat="1" x14ac:dyDescent="0.35">
      <c r="A705" s="51"/>
      <c r="B705" s="70"/>
    </row>
    <row r="706" spans="1:2" s="27" customFormat="1" x14ac:dyDescent="0.35">
      <c r="A706" s="51"/>
      <c r="B706" s="70"/>
    </row>
    <row r="707" spans="1:2" s="27" customFormat="1" x14ac:dyDescent="0.35">
      <c r="A707" s="51"/>
      <c r="B707" s="70"/>
    </row>
    <row r="708" spans="1:2" s="27" customFormat="1" x14ac:dyDescent="0.35">
      <c r="A708" s="51"/>
      <c r="B708" s="70"/>
    </row>
    <row r="709" spans="1:2" s="27" customFormat="1" x14ac:dyDescent="0.35">
      <c r="A709" s="51"/>
      <c r="B709" s="70"/>
    </row>
    <row r="710" spans="1:2" s="27" customFormat="1" x14ac:dyDescent="0.35">
      <c r="A710" s="51"/>
      <c r="B710" s="70"/>
    </row>
    <row r="711" spans="1:2" s="27" customFormat="1" x14ac:dyDescent="0.35">
      <c r="A711" s="51"/>
      <c r="B711" s="70"/>
    </row>
    <row r="712" spans="1:2" s="27" customFormat="1" x14ac:dyDescent="0.35">
      <c r="A712" s="51"/>
      <c r="B712" s="70"/>
    </row>
    <row r="713" spans="1:2" s="27" customFormat="1" x14ac:dyDescent="0.35">
      <c r="A713" s="51"/>
      <c r="B713" s="70"/>
    </row>
    <row r="714" spans="1:2" s="27" customFormat="1" x14ac:dyDescent="0.35">
      <c r="A714" s="51"/>
      <c r="B714" s="70"/>
    </row>
    <row r="715" spans="1:2" s="27" customFormat="1" x14ac:dyDescent="0.35">
      <c r="A715" s="51"/>
      <c r="B715" s="70"/>
    </row>
    <row r="716" spans="1:2" s="27" customFormat="1" x14ac:dyDescent="0.35">
      <c r="A716" s="51"/>
      <c r="B716" s="70"/>
    </row>
    <row r="717" spans="1:2" s="27" customFormat="1" x14ac:dyDescent="0.35">
      <c r="A717" s="51"/>
      <c r="B717" s="70"/>
    </row>
    <row r="718" spans="1:2" s="27" customFormat="1" x14ac:dyDescent="0.35">
      <c r="A718" s="51"/>
      <c r="B718" s="70"/>
    </row>
    <row r="719" spans="1:2" s="27" customFormat="1" x14ac:dyDescent="0.35">
      <c r="A719" s="51"/>
      <c r="B719" s="70"/>
    </row>
    <row r="720" spans="1:2" s="27" customFormat="1" x14ac:dyDescent="0.35">
      <c r="A720" s="51"/>
      <c r="B720" s="70"/>
    </row>
    <row r="721" spans="1:2" s="27" customFormat="1" x14ac:dyDescent="0.35">
      <c r="A721" s="51"/>
      <c r="B721" s="70"/>
    </row>
    <row r="722" spans="1:2" s="27" customFormat="1" x14ac:dyDescent="0.35">
      <c r="A722" s="51"/>
      <c r="B722" s="70"/>
    </row>
    <row r="723" spans="1:2" s="27" customFormat="1" x14ac:dyDescent="0.35">
      <c r="A723" s="51"/>
      <c r="B723" s="70"/>
    </row>
    <row r="724" spans="1:2" s="27" customFormat="1" x14ac:dyDescent="0.35">
      <c r="A724" s="51"/>
      <c r="B724" s="70"/>
    </row>
    <row r="725" spans="1:2" s="27" customFormat="1" x14ac:dyDescent="0.35">
      <c r="A725" s="51"/>
      <c r="B725" s="70"/>
    </row>
    <row r="726" spans="1:2" s="27" customFormat="1" x14ac:dyDescent="0.35">
      <c r="A726" s="51"/>
      <c r="B726" s="70"/>
    </row>
    <row r="727" spans="1:2" s="27" customFormat="1" x14ac:dyDescent="0.35">
      <c r="A727" s="51"/>
      <c r="B727" s="70"/>
    </row>
    <row r="728" spans="1:2" s="27" customFormat="1" x14ac:dyDescent="0.35">
      <c r="A728" s="51"/>
      <c r="B728" s="70"/>
    </row>
    <row r="729" spans="1:2" s="27" customFormat="1" x14ac:dyDescent="0.35">
      <c r="A729" s="51"/>
      <c r="B729" s="70"/>
    </row>
    <row r="730" spans="1:2" s="27" customFormat="1" x14ac:dyDescent="0.35">
      <c r="A730" s="51"/>
      <c r="B730" s="70"/>
    </row>
    <row r="731" spans="1:2" s="27" customFormat="1" x14ac:dyDescent="0.35">
      <c r="A731" s="51"/>
      <c r="B731" s="70"/>
    </row>
    <row r="732" spans="1:2" s="27" customFormat="1" x14ac:dyDescent="0.35">
      <c r="A732" s="51"/>
      <c r="B732" s="70"/>
    </row>
    <row r="733" spans="1:2" s="27" customFormat="1" x14ac:dyDescent="0.35">
      <c r="A733" s="51"/>
      <c r="B733" s="70"/>
    </row>
    <row r="734" spans="1:2" s="27" customFormat="1" x14ac:dyDescent="0.35">
      <c r="A734" s="51"/>
      <c r="B734" s="70"/>
    </row>
  </sheetData>
  <sheetProtection algorithmName="SHA-512" hashValue="J3IRJdZ4n+K04hZUNwemCtLBGdF6d32ByNPSYpudlqcnRCsztd3LYEnFT95kkn1aNBeZs15lFszRfmFBd1eqxw==" saltValue="qlKEbhNt8BK+QSEwty4sEg==" spinCount="100000" sheet="1" objects="1" scenarios="1" insertRows="0" deleteRows="0" selectLockedCells="1"/>
  <mergeCells count="70">
    <mergeCell ref="C92:E92"/>
    <mergeCell ref="F92:I92"/>
    <mergeCell ref="F93:I93"/>
    <mergeCell ref="F94:I94"/>
    <mergeCell ref="B5:G5"/>
    <mergeCell ref="E7:G7"/>
    <mergeCell ref="E8:G8"/>
    <mergeCell ref="E9:G9"/>
    <mergeCell ref="E10:G10"/>
    <mergeCell ref="E11:G11"/>
    <mergeCell ref="C89:E89"/>
    <mergeCell ref="F89:I89"/>
    <mergeCell ref="C90:E90"/>
    <mergeCell ref="F90:I90"/>
    <mergeCell ref="C91:E91"/>
    <mergeCell ref="F91:I91"/>
    <mergeCell ref="F84:I84"/>
    <mergeCell ref="J84:L84"/>
    <mergeCell ref="C78:D81"/>
    <mergeCell ref="F78:H78"/>
    <mergeCell ref="I78:I81"/>
    <mergeCell ref="K78:L81"/>
    <mergeCell ref="F79:H79"/>
    <mergeCell ref="F80:H80"/>
    <mergeCell ref="F81:H81"/>
    <mergeCell ref="C82:D82"/>
    <mergeCell ref="F82:H82"/>
    <mergeCell ref="K82:L82"/>
    <mergeCell ref="F83:I83"/>
    <mergeCell ref="J83:L83"/>
    <mergeCell ref="E69:H69"/>
    <mergeCell ref="F73:I73"/>
    <mergeCell ref="J73:L73"/>
    <mergeCell ref="C74:D77"/>
    <mergeCell ref="F74:H74"/>
    <mergeCell ref="I74:I77"/>
    <mergeCell ref="K74:L77"/>
    <mergeCell ref="F75:H75"/>
    <mergeCell ref="F76:H76"/>
    <mergeCell ref="F77:H77"/>
    <mergeCell ref="O68:P68"/>
    <mergeCell ref="E49:H49"/>
    <mergeCell ref="E55:H55"/>
    <mergeCell ref="O55:P55"/>
    <mergeCell ref="O56:P56"/>
    <mergeCell ref="O57:P57"/>
    <mergeCell ref="O59:P59"/>
    <mergeCell ref="E60:H60"/>
    <mergeCell ref="E66:H66"/>
    <mergeCell ref="O66:P66"/>
    <mergeCell ref="O67:P67"/>
    <mergeCell ref="O48:P48"/>
    <mergeCell ref="B13:D13"/>
    <mergeCell ref="B17:I18"/>
    <mergeCell ref="O22:P22"/>
    <mergeCell ref="O23:P23"/>
    <mergeCell ref="O24:P24"/>
    <mergeCell ref="E13:G13"/>
    <mergeCell ref="O26:P26"/>
    <mergeCell ref="E44:G44"/>
    <mergeCell ref="O44:P44"/>
    <mergeCell ref="O45:P45"/>
    <mergeCell ref="O46:P46"/>
    <mergeCell ref="B10:D10"/>
    <mergeCell ref="B11:D11"/>
    <mergeCell ref="B12:D12"/>
    <mergeCell ref="E12:G12"/>
    <mergeCell ref="B7:D7"/>
    <mergeCell ref="B8:D8"/>
    <mergeCell ref="B9:D9"/>
  </mergeCells>
  <conditionalFormatting sqref="I69">
    <cfRule type="cellIs" dxfId="21" priority="21" operator="greaterThan">
      <formula>1500*2</formula>
    </cfRule>
    <cfRule type="containsBlanks" priority="22">
      <formula>LEN(TRIM(I69))=0</formula>
    </cfRule>
  </conditionalFormatting>
  <conditionalFormatting sqref="F35:F37">
    <cfRule type="cellIs" priority="7" operator="equal">
      <formula>0</formula>
    </cfRule>
    <cfRule type="cellIs" dxfId="20" priority="9" operator="between">
      <formula>0.1</formula>
      <formula>0.8</formula>
    </cfRule>
    <cfRule type="cellIs" dxfId="19" priority="10" operator="lessThan">
      <formula>0.1</formula>
    </cfRule>
  </conditionalFormatting>
  <conditionalFormatting sqref="F35:F37">
    <cfRule type="expression" dxfId="18" priority="6">
      <formula>$E$9="Acreditat TECNIO"</formula>
    </cfRule>
  </conditionalFormatting>
  <conditionalFormatting sqref="F35:F37">
    <cfRule type="cellIs" dxfId="17" priority="8" operator="greaterThan">
      <formula>0.8</formula>
    </cfRule>
  </conditionalFormatting>
  <conditionalFormatting sqref="H35:H37">
    <cfRule type="cellIs" priority="2" operator="equal">
      <formula>0</formula>
    </cfRule>
    <cfRule type="cellIs" dxfId="16" priority="4" operator="between">
      <formula>0.1</formula>
      <formula>0.8</formula>
    </cfRule>
    <cfRule type="cellIs" dxfId="15" priority="5" operator="lessThan">
      <formula>0.1</formula>
    </cfRule>
  </conditionalFormatting>
  <conditionalFormatting sqref="H35:H37">
    <cfRule type="expression" dxfId="14" priority="1">
      <formula>$E$9="Acreditat TECNIO"</formula>
    </cfRule>
  </conditionalFormatting>
  <conditionalFormatting sqref="H35:H37">
    <cfRule type="cellIs" dxfId="13" priority="3" operator="greaterThan">
      <formula>0.8</formula>
    </cfRule>
  </conditionalFormatting>
  <conditionalFormatting sqref="I49:J49">
    <cfRule type="expression" dxfId="12" priority="56">
      <formula>$I$49&gt;$F$83/2</formula>
    </cfRule>
    <cfRule type="containsBlanks" priority="57">
      <formula>LEN(TRIM(I49))=0</formula>
    </cfRule>
  </conditionalFormatting>
  <pageMargins left="0.7" right="0.7" top="0.75" bottom="0.75" header="0.3" footer="0.3"/>
  <pageSetup paperSize="9" scale="36" orientation="portrait" r:id="rId1"/>
  <headerFooter>
    <oddFooter>&amp;R&amp;7D.RDECR.04
Versió 1, 7 de juliol de 2020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49AEA7A-E2F1-41F0-96D6-FB058BFC89B1}">
          <x14:formula1>
            <xm:f>Desplegables!$E$6:$E$9</xm:f>
          </x14:formula1>
          <xm:sqref>E9 E8:G8</xm:sqref>
        </x14:dataValidation>
        <x14:dataValidation type="list" allowBlank="1" showInputMessage="1" showErrorMessage="1" xr:uid="{6A3A107D-BE36-4029-BD92-555DF98A1C2C}">
          <x14:formula1>
            <xm:f>Desplegables!$D$8</xm:f>
          </x14:formula1>
          <xm:sqref>C67:D67</xm:sqref>
        </x14:dataValidation>
        <x14:dataValidation type="list" allowBlank="1" showInputMessage="1" showErrorMessage="1" xr:uid="{315D7A3A-FBCA-4B4E-865F-29D813B50A10}">
          <x14:formula1>
            <xm:f>Desplegables!$D$6:$D$7</xm:f>
          </x14:formula1>
          <xm:sqref>C23:D25 C45:D47 C56:D58</xm:sqref>
        </x14:dataValidation>
        <x14:dataValidation type="list" allowBlank="1" showInputMessage="1" showErrorMessage="1" xr:uid="{EA785464-EE60-469C-9651-680F60D311E5}">
          <x14:formula1>
            <xm:f>Desplegables!$B$6:$B$12</xm:f>
          </x14:formula1>
          <xm:sqref>B23:B25 B45:B47 B56:B58</xm:sqref>
        </x14:dataValidation>
        <x14:dataValidation type="list" allowBlank="1" showInputMessage="1" showErrorMessage="1" xr:uid="{6058035A-35C4-49A1-A3AC-B493F5920D34}">
          <x14:formula1>
            <xm:f>Desplegables!$G$6:$G$8</xm:f>
          </x14:formula1>
          <xm:sqref>H45:H47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90AC7-A517-4D2A-9DE1-E0DE455F54A5}">
  <sheetPr codeName="Full6"/>
  <dimension ref="B1:O59"/>
  <sheetViews>
    <sheetView zoomScale="130" zoomScaleNormal="130" workbookViewId="0">
      <selection activeCell="O8" sqref="O8"/>
    </sheetView>
  </sheetViews>
  <sheetFormatPr defaultColWidth="9.1796875" defaultRowHeight="14.5" x14ac:dyDescent="0.35"/>
  <cols>
    <col min="1" max="1" width="17.453125" style="33" customWidth="1"/>
    <col min="2" max="4" width="9.1796875" style="33"/>
    <col min="5" max="5" width="9.1796875" style="33" customWidth="1"/>
    <col min="6" max="16384" width="9.1796875" style="33"/>
  </cols>
  <sheetData>
    <row r="1" spans="2:15" s="27" customFormat="1" x14ac:dyDescent="0.35"/>
    <row r="2" spans="2:15" s="27" customFormat="1" x14ac:dyDescent="0.35"/>
    <row r="3" spans="2:15" s="27" customFormat="1" x14ac:dyDescent="0.35"/>
    <row r="4" spans="2:15" s="27" customFormat="1" ht="18.5" x14ac:dyDescent="0.35">
      <c r="B4" s="28"/>
    </row>
    <row r="5" spans="2:15" s="27" customFormat="1" ht="24" customHeight="1" x14ac:dyDescent="0.35">
      <c r="B5" s="267" t="str">
        <f>'INSTRUCCIONS Sol·licitant'!$B$5</f>
        <v>RESOLUCIÓ EMT/1351/2022, de 5 de maig, per la qual s'aproven les bases reguladores de la línia de subvencions a projectes de Recerca Industrial i Desenvolupament Experimental.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</row>
    <row r="6" spans="2:15" s="27" customFormat="1" x14ac:dyDescent="0.35"/>
    <row r="7" spans="2:15" s="27" customFormat="1" ht="15" thickBot="1" x14ac:dyDescent="0.4">
      <c r="B7" s="29" t="s">
        <v>130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2:15" s="27" customFormat="1" ht="7.5" customHeight="1" x14ac:dyDescent="0.35"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2:15" s="27" customFormat="1" ht="30" customHeight="1" x14ac:dyDescent="0.35">
      <c r="B9" s="357" t="s">
        <v>129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</row>
    <row r="11" spans="2:15" x14ac:dyDescent="0.35">
      <c r="B11" s="354" t="s">
        <v>88</v>
      </c>
      <c r="C11" s="354"/>
      <c r="D11" s="354"/>
      <c r="E11" s="355">
        <f>'EMPRESA 1 - Líder'!$E$7</f>
        <v>0</v>
      </c>
      <c r="F11" s="355"/>
      <c r="G11" s="355"/>
      <c r="H11" s="355"/>
      <c r="I11" s="355"/>
      <c r="J11" s="355"/>
      <c r="K11" s="31"/>
      <c r="L11" s="32"/>
      <c r="M11" s="32"/>
      <c r="N11" s="32"/>
      <c r="O11" s="32"/>
    </row>
    <row r="13" spans="2:15" x14ac:dyDescent="0.35">
      <c r="B13" s="356" t="s">
        <v>128</v>
      </c>
      <c r="C13" s="356"/>
      <c r="D13" s="356"/>
      <c r="E13" s="356"/>
      <c r="F13" s="356"/>
      <c r="G13" s="356"/>
      <c r="H13" s="356"/>
      <c r="I13" s="356" t="s">
        <v>85</v>
      </c>
      <c r="J13" s="356"/>
      <c r="K13" s="356"/>
      <c r="L13" s="356"/>
      <c r="M13" s="356"/>
      <c r="N13" s="356"/>
      <c r="O13" s="356"/>
    </row>
    <row r="14" spans="2:15" x14ac:dyDescent="0.35">
      <c r="B14" s="358">
        <f>'EMPRESA 1 - Líder'!$C$90</f>
        <v>0</v>
      </c>
      <c r="C14" s="358"/>
      <c r="D14" s="358"/>
      <c r="E14" s="358"/>
      <c r="F14" s="358"/>
      <c r="G14" s="358"/>
      <c r="H14" s="358"/>
      <c r="I14" s="358">
        <f>'EMPRESA 1 - Líder'!$F$90</f>
        <v>0</v>
      </c>
      <c r="J14" s="358"/>
      <c r="K14" s="358"/>
      <c r="L14" s="358"/>
      <c r="M14" s="358"/>
      <c r="N14" s="358"/>
      <c r="O14" s="358"/>
    </row>
    <row r="15" spans="2:15" x14ac:dyDescent="0.35">
      <c r="B15" s="356" t="s">
        <v>91</v>
      </c>
      <c r="C15" s="356"/>
      <c r="D15" s="356"/>
      <c r="E15" s="356"/>
      <c r="F15" s="356"/>
      <c r="G15" s="356"/>
      <c r="H15" s="356"/>
      <c r="I15" s="356" t="s">
        <v>84</v>
      </c>
      <c r="J15" s="356"/>
      <c r="K15" s="356"/>
      <c r="L15" s="356"/>
      <c r="M15" s="356"/>
      <c r="N15" s="356"/>
      <c r="O15" s="356"/>
    </row>
    <row r="16" spans="2:15" s="240" customFormat="1" x14ac:dyDescent="0.35">
      <c r="B16" s="358">
        <f>'EMPRESA 1 - Líder'!$C$92</f>
        <v>0</v>
      </c>
      <c r="C16" s="359"/>
      <c r="D16" s="359"/>
      <c r="E16" s="359"/>
      <c r="F16" s="359"/>
      <c r="G16" s="359"/>
      <c r="H16" s="359"/>
      <c r="I16" s="358">
        <f>'EMPRESA 1 - Líder'!$F$92</f>
        <v>0</v>
      </c>
      <c r="J16" s="359"/>
      <c r="K16" s="359"/>
      <c r="L16" s="359"/>
      <c r="M16" s="359"/>
      <c r="N16" s="359"/>
      <c r="O16" s="359"/>
    </row>
    <row r="17" spans="2:15" x14ac:dyDescent="0.35">
      <c r="C17" s="27"/>
      <c r="D17" s="27"/>
      <c r="E17" s="27"/>
      <c r="I17" s="356" t="s">
        <v>83</v>
      </c>
      <c r="J17" s="356"/>
      <c r="K17" s="356"/>
      <c r="L17" s="356"/>
      <c r="M17" s="356"/>
      <c r="N17" s="356"/>
      <c r="O17" s="356"/>
    </row>
    <row r="18" spans="2:15" x14ac:dyDescent="0.35">
      <c r="C18" s="27"/>
      <c r="D18" s="27"/>
      <c r="E18" s="27"/>
      <c r="I18" s="358">
        <f>'EMPRESA 1 - Líder'!$F$94</f>
        <v>0</v>
      </c>
      <c r="J18" s="358"/>
      <c r="K18" s="358"/>
      <c r="L18" s="358"/>
      <c r="M18" s="358"/>
      <c r="N18" s="358"/>
      <c r="O18" s="358"/>
    </row>
    <row r="20" spans="2:15" x14ac:dyDescent="0.35">
      <c r="B20" s="360" t="s">
        <v>70</v>
      </c>
      <c r="C20" s="360"/>
      <c r="D20" s="360"/>
      <c r="E20" s="361">
        <f>'BENEFICIARI 2'!E7</f>
        <v>0</v>
      </c>
      <c r="F20" s="361"/>
      <c r="G20" s="361"/>
      <c r="H20" s="361"/>
      <c r="I20" s="361"/>
      <c r="J20" s="361"/>
      <c r="K20" s="31"/>
      <c r="L20" s="32"/>
      <c r="M20" s="32"/>
      <c r="N20" s="32"/>
      <c r="O20" s="32"/>
    </row>
    <row r="22" spans="2:15" x14ac:dyDescent="0.35">
      <c r="B22" s="356" t="s">
        <v>128</v>
      </c>
      <c r="C22" s="356"/>
      <c r="D22" s="356"/>
      <c r="E22" s="356"/>
      <c r="F22" s="356"/>
      <c r="G22" s="356"/>
      <c r="H22" s="356"/>
      <c r="I22" s="356" t="s">
        <v>85</v>
      </c>
      <c r="J22" s="356"/>
      <c r="K22" s="356"/>
      <c r="L22" s="356"/>
      <c r="M22" s="356"/>
      <c r="N22" s="356"/>
      <c r="O22" s="356"/>
    </row>
    <row r="23" spans="2:15" x14ac:dyDescent="0.35">
      <c r="B23" s="358">
        <f>'BENEFICIARI 2'!C90</f>
        <v>0</v>
      </c>
      <c r="C23" s="358"/>
      <c r="D23" s="358"/>
      <c r="E23" s="358"/>
      <c r="F23" s="358"/>
      <c r="G23" s="358"/>
      <c r="H23" s="358"/>
      <c r="I23" s="358">
        <f>'BENEFICIARI 2'!F90</f>
        <v>0</v>
      </c>
      <c r="J23" s="358"/>
      <c r="K23" s="358"/>
      <c r="L23" s="358"/>
      <c r="M23" s="358"/>
      <c r="N23" s="358"/>
      <c r="O23" s="358"/>
    </row>
    <row r="24" spans="2:15" x14ac:dyDescent="0.35">
      <c r="B24" s="356" t="s">
        <v>91</v>
      </c>
      <c r="C24" s="356"/>
      <c r="D24" s="356"/>
      <c r="E24" s="356"/>
      <c r="F24" s="356"/>
      <c r="G24" s="356"/>
      <c r="H24" s="356"/>
      <c r="I24" s="356" t="s">
        <v>84</v>
      </c>
      <c r="J24" s="356"/>
      <c r="K24" s="356"/>
      <c r="L24" s="356"/>
      <c r="M24" s="356"/>
      <c r="N24" s="356"/>
      <c r="O24" s="356"/>
    </row>
    <row r="25" spans="2:15" x14ac:dyDescent="0.35">
      <c r="B25" s="358">
        <f>'BENEFICIARI 2'!C92</f>
        <v>0</v>
      </c>
      <c r="C25" s="358"/>
      <c r="D25" s="358"/>
      <c r="E25" s="358"/>
      <c r="F25" s="358"/>
      <c r="G25" s="358"/>
      <c r="H25" s="358"/>
      <c r="I25" s="358">
        <f>'BENEFICIARI 2'!F92</f>
        <v>0</v>
      </c>
      <c r="J25" s="358"/>
      <c r="K25" s="358"/>
      <c r="L25" s="358"/>
      <c r="M25" s="358"/>
      <c r="N25" s="358"/>
      <c r="O25" s="358"/>
    </row>
    <row r="26" spans="2:15" x14ac:dyDescent="0.35">
      <c r="C26" s="27"/>
      <c r="D26" s="27"/>
      <c r="E26" s="27"/>
      <c r="I26" s="356" t="s">
        <v>83</v>
      </c>
      <c r="J26" s="356"/>
      <c r="K26" s="356"/>
      <c r="L26" s="356"/>
      <c r="M26" s="356"/>
      <c r="N26" s="356"/>
      <c r="O26" s="356"/>
    </row>
    <row r="27" spans="2:15" x14ac:dyDescent="0.35">
      <c r="C27" s="27"/>
      <c r="D27" s="27"/>
      <c r="E27" s="27"/>
      <c r="I27" s="358">
        <f>'BENEFICIARI 2'!F94</f>
        <v>0</v>
      </c>
      <c r="J27" s="358"/>
      <c r="K27" s="358"/>
      <c r="L27" s="358"/>
      <c r="M27" s="358"/>
      <c r="N27" s="358"/>
      <c r="O27" s="358"/>
    </row>
    <row r="28" spans="2:15" x14ac:dyDescent="0.35">
      <c r="C28" s="27"/>
      <c r="D28" s="27"/>
      <c r="E28" s="27"/>
      <c r="I28" s="34"/>
      <c r="J28" s="34"/>
      <c r="K28" s="34"/>
      <c r="L28" s="34"/>
      <c r="M28" s="34"/>
      <c r="N28" s="34"/>
      <c r="O28" s="34"/>
    </row>
    <row r="30" spans="2:15" x14ac:dyDescent="0.35">
      <c r="B30" s="360" t="s">
        <v>86</v>
      </c>
      <c r="C30" s="360"/>
      <c r="D30" s="360"/>
      <c r="E30" s="361">
        <f>'BENEFICIARI 3'!E7</f>
        <v>0</v>
      </c>
      <c r="F30" s="361"/>
      <c r="G30" s="361"/>
      <c r="H30" s="361"/>
      <c r="I30" s="361"/>
      <c r="J30" s="361"/>
      <c r="K30" s="31"/>
      <c r="L30" s="32"/>
      <c r="M30" s="32"/>
      <c r="N30" s="32"/>
      <c r="O30" s="32"/>
    </row>
    <row r="32" spans="2:15" x14ac:dyDescent="0.35">
      <c r="B32" s="356" t="s">
        <v>128</v>
      </c>
      <c r="C32" s="356"/>
      <c r="D32" s="356"/>
      <c r="E32" s="356"/>
      <c r="F32" s="356"/>
      <c r="G32" s="356"/>
      <c r="H32" s="356"/>
      <c r="I32" s="356" t="s">
        <v>85</v>
      </c>
      <c r="J32" s="356"/>
      <c r="K32" s="356"/>
      <c r="L32" s="356"/>
      <c r="M32" s="356"/>
      <c r="N32" s="356"/>
      <c r="O32" s="356"/>
    </row>
    <row r="33" spans="2:15" x14ac:dyDescent="0.35">
      <c r="B33" s="358">
        <f>'BENEFICIARI 3'!C90</f>
        <v>0</v>
      </c>
      <c r="C33" s="358"/>
      <c r="D33" s="358"/>
      <c r="E33" s="358"/>
      <c r="F33" s="358"/>
      <c r="G33" s="358"/>
      <c r="H33" s="358"/>
      <c r="I33" s="358">
        <f>'BENEFICIARI 3'!F90</f>
        <v>0</v>
      </c>
      <c r="J33" s="358"/>
      <c r="K33" s="358"/>
      <c r="L33" s="358"/>
      <c r="M33" s="358"/>
      <c r="N33" s="358"/>
      <c r="O33" s="358"/>
    </row>
    <row r="34" spans="2:15" x14ac:dyDescent="0.35">
      <c r="B34" s="356" t="s">
        <v>91</v>
      </c>
      <c r="C34" s="356"/>
      <c r="D34" s="356"/>
      <c r="E34" s="356"/>
      <c r="F34" s="356"/>
      <c r="G34" s="356"/>
      <c r="H34" s="356"/>
      <c r="I34" s="356" t="s">
        <v>84</v>
      </c>
      <c r="J34" s="356"/>
      <c r="K34" s="356"/>
      <c r="L34" s="356"/>
      <c r="M34" s="356"/>
      <c r="N34" s="356"/>
      <c r="O34" s="356"/>
    </row>
    <row r="35" spans="2:15" x14ac:dyDescent="0.35">
      <c r="B35" s="358">
        <f>'BENEFICIARI 3'!C92</f>
        <v>0</v>
      </c>
      <c r="C35" s="358"/>
      <c r="D35" s="358"/>
      <c r="E35" s="358"/>
      <c r="F35" s="358"/>
      <c r="G35" s="358"/>
      <c r="H35" s="358"/>
      <c r="I35" s="358">
        <f>'BENEFICIARI 3'!F92</f>
        <v>0</v>
      </c>
      <c r="J35" s="358"/>
      <c r="K35" s="358"/>
      <c r="L35" s="358"/>
      <c r="M35" s="358"/>
      <c r="N35" s="358"/>
      <c r="O35" s="358"/>
    </row>
    <row r="36" spans="2:15" x14ac:dyDescent="0.35">
      <c r="C36" s="27"/>
      <c r="D36" s="27"/>
      <c r="E36" s="27"/>
      <c r="I36" s="356" t="s">
        <v>83</v>
      </c>
      <c r="J36" s="356"/>
      <c r="K36" s="356"/>
      <c r="L36" s="356"/>
      <c r="M36" s="356"/>
      <c r="N36" s="356"/>
      <c r="O36" s="356"/>
    </row>
    <row r="37" spans="2:15" x14ac:dyDescent="0.35">
      <c r="C37" s="27"/>
      <c r="D37" s="27"/>
      <c r="E37" s="27"/>
      <c r="I37" s="358">
        <f>'BENEFICIARI 3'!F94</f>
        <v>0</v>
      </c>
      <c r="J37" s="358"/>
      <c r="K37" s="358"/>
      <c r="L37" s="358"/>
      <c r="M37" s="358"/>
      <c r="N37" s="358"/>
      <c r="O37" s="358"/>
    </row>
    <row r="38" spans="2:15" x14ac:dyDescent="0.35">
      <c r="C38" s="27"/>
      <c r="D38" s="27"/>
      <c r="E38" s="27"/>
      <c r="I38" s="34"/>
      <c r="J38" s="34"/>
      <c r="K38" s="34"/>
      <c r="L38" s="34"/>
      <c r="M38" s="34"/>
      <c r="N38" s="34"/>
      <c r="O38" s="34"/>
    </row>
    <row r="40" spans="2:15" x14ac:dyDescent="0.35">
      <c r="B40" s="360" t="s">
        <v>87</v>
      </c>
      <c r="C40" s="360"/>
      <c r="D40" s="360"/>
      <c r="E40" s="361">
        <f>'BENEFICIARI 4'!E7</f>
        <v>0</v>
      </c>
      <c r="F40" s="361"/>
      <c r="G40" s="361"/>
      <c r="H40" s="361"/>
      <c r="I40" s="361"/>
      <c r="J40" s="361"/>
      <c r="K40" s="31"/>
      <c r="L40" s="32"/>
      <c r="M40" s="32"/>
      <c r="N40" s="32"/>
      <c r="O40" s="32"/>
    </row>
    <row r="42" spans="2:15" x14ac:dyDescent="0.35">
      <c r="B42" s="356" t="s">
        <v>128</v>
      </c>
      <c r="C42" s="356"/>
      <c r="D42" s="356"/>
      <c r="E42" s="356"/>
      <c r="F42" s="356"/>
      <c r="G42" s="356"/>
      <c r="H42" s="356"/>
      <c r="I42" s="356" t="s">
        <v>85</v>
      </c>
      <c r="J42" s="356"/>
      <c r="K42" s="356"/>
      <c r="L42" s="356"/>
      <c r="M42" s="356"/>
      <c r="N42" s="356"/>
      <c r="O42" s="356"/>
    </row>
    <row r="43" spans="2:15" x14ac:dyDescent="0.35">
      <c r="B43" s="358">
        <f>'BENEFICIARI 4'!C90</f>
        <v>0</v>
      </c>
      <c r="C43" s="358"/>
      <c r="D43" s="358"/>
      <c r="E43" s="358"/>
      <c r="F43" s="358"/>
      <c r="G43" s="358"/>
      <c r="H43" s="358"/>
      <c r="I43" s="358">
        <f>'BENEFICIARI 4'!F90</f>
        <v>0</v>
      </c>
      <c r="J43" s="358"/>
      <c r="K43" s="358"/>
      <c r="L43" s="358"/>
      <c r="M43" s="358"/>
      <c r="N43" s="358"/>
      <c r="O43" s="358"/>
    </row>
    <row r="44" spans="2:15" x14ac:dyDescent="0.35">
      <c r="B44" s="356" t="s">
        <v>91</v>
      </c>
      <c r="C44" s="356"/>
      <c r="D44" s="356"/>
      <c r="E44" s="356"/>
      <c r="F44" s="356"/>
      <c r="G44" s="356"/>
      <c r="H44" s="356"/>
      <c r="I44" s="356" t="s">
        <v>84</v>
      </c>
      <c r="J44" s="356"/>
      <c r="K44" s="356"/>
      <c r="L44" s="356"/>
      <c r="M44" s="356"/>
      <c r="N44" s="356"/>
      <c r="O44" s="356"/>
    </row>
    <row r="45" spans="2:15" x14ac:dyDescent="0.35">
      <c r="B45" s="358">
        <f>'BENEFICIARI 4'!C92</f>
        <v>0</v>
      </c>
      <c r="C45" s="358"/>
      <c r="D45" s="358"/>
      <c r="E45" s="358"/>
      <c r="F45" s="358"/>
      <c r="G45" s="358"/>
      <c r="H45" s="358"/>
      <c r="I45" s="358">
        <f>'BENEFICIARI 4'!F92</f>
        <v>0</v>
      </c>
      <c r="J45" s="358"/>
      <c r="K45" s="358"/>
      <c r="L45" s="358"/>
      <c r="M45" s="358"/>
      <c r="N45" s="358"/>
      <c r="O45" s="358"/>
    </row>
    <row r="46" spans="2:15" x14ac:dyDescent="0.35">
      <c r="C46" s="27"/>
      <c r="D46" s="27"/>
      <c r="E46" s="27"/>
      <c r="I46" s="356" t="s">
        <v>83</v>
      </c>
      <c r="J46" s="356"/>
      <c r="K46" s="356"/>
      <c r="L46" s="356"/>
      <c r="M46" s="356"/>
      <c r="N46" s="356"/>
      <c r="O46" s="356"/>
    </row>
    <row r="47" spans="2:15" x14ac:dyDescent="0.35">
      <c r="C47" s="27"/>
      <c r="D47" s="27"/>
      <c r="E47" s="27"/>
      <c r="I47" s="358">
        <f>'BENEFICIARI 4'!F94</f>
        <v>0</v>
      </c>
      <c r="J47" s="358"/>
      <c r="K47" s="358"/>
      <c r="L47" s="358"/>
      <c r="M47" s="358"/>
      <c r="N47" s="358"/>
      <c r="O47" s="358"/>
    </row>
    <row r="51" spans="2:15" ht="16" thickBot="1" x14ac:dyDescent="0.4">
      <c r="B51" s="362" t="s">
        <v>89</v>
      </c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</row>
    <row r="53" spans="2:15" ht="15.5" x14ac:dyDescent="0.35">
      <c r="B53" s="363" t="s">
        <v>90</v>
      </c>
      <c r="C53" s="363"/>
      <c r="D53" s="363"/>
      <c r="E53" s="363"/>
      <c r="F53" s="363"/>
      <c r="G53" s="363"/>
      <c r="H53" s="363"/>
      <c r="I53" s="363"/>
      <c r="J53" s="363"/>
      <c r="K53" s="363"/>
      <c r="L53" s="366" t="s">
        <v>83</v>
      </c>
      <c r="M53" s="366"/>
      <c r="N53" s="366"/>
      <c r="O53" s="366"/>
    </row>
    <row r="54" spans="2:15" x14ac:dyDescent="0.35">
      <c r="B54" s="364">
        <f>'EMPRESA 1 - Líder'!$E$7</f>
        <v>0</v>
      </c>
      <c r="C54" s="364"/>
      <c r="D54" s="364"/>
      <c r="E54" s="364"/>
      <c r="F54" s="364"/>
      <c r="G54" s="364"/>
      <c r="H54" s="364"/>
      <c r="I54" s="364"/>
      <c r="J54" s="364"/>
      <c r="K54" s="364"/>
      <c r="L54" s="367">
        <f>'EMPRESA 1 - Líder'!$F$94</f>
        <v>0</v>
      </c>
      <c r="M54" s="368"/>
      <c r="N54" s="368"/>
      <c r="O54" s="368"/>
    </row>
    <row r="55" spans="2:15" x14ac:dyDescent="0.35">
      <c r="B55" s="365">
        <f>'BENEFICIARI 2'!E7</f>
        <v>0</v>
      </c>
      <c r="C55" s="365"/>
      <c r="D55" s="365"/>
      <c r="E55" s="365"/>
      <c r="F55" s="365"/>
      <c r="G55" s="365"/>
      <c r="H55" s="365"/>
      <c r="I55" s="365"/>
      <c r="J55" s="365"/>
      <c r="K55" s="365"/>
      <c r="L55" s="367">
        <f>'BENEFICIARI 2'!F94</f>
        <v>0</v>
      </c>
      <c r="M55" s="368"/>
      <c r="N55" s="368"/>
      <c r="O55" s="368"/>
    </row>
    <row r="56" spans="2:15" x14ac:dyDescent="0.35">
      <c r="B56" s="365">
        <f>'BENEFICIARI 3'!E7</f>
        <v>0</v>
      </c>
      <c r="C56" s="365"/>
      <c r="D56" s="365"/>
      <c r="E56" s="365"/>
      <c r="F56" s="365"/>
      <c r="G56" s="365"/>
      <c r="H56" s="365"/>
      <c r="I56" s="365"/>
      <c r="J56" s="365"/>
      <c r="K56" s="365"/>
      <c r="L56" s="367">
        <f>'BENEFICIARI 3'!F94</f>
        <v>0</v>
      </c>
      <c r="M56" s="368"/>
      <c r="N56" s="368"/>
      <c r="O56" s="368"/>
    </row>
    <row r="57" spans="2:15" x14ac:dyDescent="0.35">
      <c r="B57" s="365">
        <f>'BENEFICIARI 4'!E7</f>
        <v>0</v>
      </c>
      <c r="C57" s="365"/>
      <c r="D57" s="365"/>
      <c r="E57" s="365"/>
      <c r="F57" s="365"/>
      <c r="G57" s="365"/>
      <c r="H57" s="365"/>
      <c r="I57" s="365"/>
      <c r="J57" s="365"/>
      <c r="K57" s="365"/>
      <c r="L57" s="367">
        <f>'BENEFICIARI 4'!F94</f>
        <v>0</v>
      </c>
      <c r="M57" s="368"/>
      <c r="N57" s="368"/>
      <c r="O57" s="368"/>
    </row>
    <row r="58" spans="2:15" x14ac:dyDescent="0.35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6"/>
      <c r="M58" s="36"/>
      <c r="N58" s="36"/>
      <c r="O58" s="36"/>
    </row>
    <row r="59" spans="2:15" ht="15" thickBot="1" x14ac:dyDescent="0.4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</sheetData>
  <sheetProtection algorithmName="SHA-512" hashValue="K9S4UYdLXG/mz3xacAdV3KjWUTL582qHRd3+v81aXskOg/M8w9HDxxOtG6XF3LRn/1UlY34iG45wCH81otA1IQ==" saltValue="KimGSNbzSWvghDnibZrkkA==" spinCount="100000" sheet="1" selectLockedCells="1" selectUnlockedCells="1"/>
  <mergeCells count="61">
    <mergeCell ref="B56:K56"/>
    <mergeCell ref="B57:K57"/>
    <mergeCell ref="L53:O53"/>
    <mergeCell ref="L54:O54"/>
    <mergeCell ref="L55:O55"/>
    <mergeCell ref="L56:O56"/>
    <mergeCell ref="L57:O57"/>
    <mergeCell ref="B51:O51"/>
    <mergeCell ref="B53:K53"/>
    <mergeCell ref="B54:K54"/>
    <mergeCell ref="B55:K55"/>
    <mergeCell ref="B42:H42"/>
    <mergeCell ref="I42:O42"/>
    <mergeCell ref="I46:O46"/>
    <mergeCell ref="I47:O47"/>
    <mergeCell ref="B43:H43"/>
    <mergeCell ref="I43:O43"/>
    <mergeCell ref="B44:H44"/>
    <mergeCell ref="I44:O44"/>
    <mergeCell ref="B45:H45"/>
    <mergeCell ref="I45:O45"/>
    <mergeCell ref="B35:H35"/>
    <mergeCell ref="I35:O35"/>
    <mergeCell ref="I36:O36"/>
    <mergeCell ref="I37:O37"/>
    <mergeCell ref="B40:D40"/>
    <mergeCell ref="E40:J40"/>
    <mergeCell ref="B32:H32"/>
    <mergeCell ref="I32:O32"/>
    <mergeCell ref="B33:H33"/>
    <mergeCell ref="I33:O33"/>
    <mergeCell ref="B34:H34"/>
    <mergeCell ref="I34:O34"/>
    <mergeCell ref="B24:H24"/>
    <mergeCell ref="I24:O24"/>
    <mergeCell ref="I26:O26"/>
    <mergeCell ref="I27:O27"/>
    <mergeCell ref="B30:D30"/>
    <mergeCell ref="E30:J30"/>
    <mergeCell ref="I14:O14"/>
    <mergeCell ref="B25:H25"/>
    <mergeCell ref="I25:O25"/>
    <mergeCell ref="B14:H14"/>
    <mergeCell ref="B15:H15"/>
    <mergeCell ref="B16:H16"/>
    <mergeCell ref="I15:O15"/>
    <mergeCell ref="I16:O16"/>
    <mergeCell ref="I17:O17"/>
    <mergeCell ref="I18:O18"/>
    <mergeCell ref="B20:D20"/>
    <mergeCell ref="E20:J20"/>
    <mergeCell ref="B22:H22"/>
    <mergeCell ref="I22:O22"/>
    <mergeCell ref="B23:H23"/>
    <mergeCell ref="I23:O23"/>
    <mergeCell ref="B5:O5"/>
    <mergeCell ref="B11:D11"/>
    <mergeCell ref="E11:J11"/>
    <mergeCell ref="B13:H13"/>
    <mergeCell ref="I13:O13"/>
    <mergeCell ref="B9:O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2A4EA-BEDC-4251-AE58-9D26C5F0257B}">
  <sheetPr codeName="Full7"/>
  <dimension ref="B5:P98"/>
  <sheetViews>
    <sheetView zoomScale="96" zoomScaleNormal="130" workbookViewId="0">
      <selection activeCell="O20" sqref="O20"/>
    </sheetView>
  </sheetViews>
  <sheetFormatPr defaultColWidth="9.1796875" defaultRowHeight="14.5" x14ac:dyDescent="0.35"/>
  <cols>
    <col min="1" max="1" width="9.1796875" style="27"/>
    <col min="2" max="2" width="15" style="27" customWidth="1"/>
    <col min="3" max="3" width="16.1796875" style="27" customWidth="1"/>
    <col min="4" max="4" width="9.1796875" style="27" customWidth="1"/>
    <col min="5" max="5" width="27.453125" style="27" customWidth="1"/>
    <col min="6" max="6" width="9.1796875" style="27"/>
    <col min="7" max="7" width="17.26953125" style="27" customWidth="1"/>
    <col min="8" max="8" width="15.81640625" style="27" customWidth="1"/>
    <col min="9" max="10" width="17.26953125" style="27" customWidth="1"/>
    <col min="11" max="11" width="18.453125" style="27" customWidth="1"/>
    <col min="12" max="12" width="19.1796875" style="230" customWidth="1"/>
    <col min="13" max="15" width="20" style="27" customWidth="1"/>
    <col min="16" max="16" width="18" style="27" customWidth="1"/>
    <col min="17" max="17" width="11.54296875" style="27" bestFit="1" customWidth="1"/>
    <col min="18" max="18" width="15.54296875" style="27" bestFit="1" customWidth="1"/>
    <col min="19" max="19" width="15.453125" style="27" customWidth="1"/>
    <col min="20" max="20" width="14.1796875" style="27" customWidth="1"/>
    <col min="21" max="21" width="11.7265625" style="27" bestFit="1" customWidth="1"/>
    <col min="22" max="16384" width="9.1796875" style="27"/>
  </cols>
  <sheetData>
    <row r="5" spans="2:16" x14ac:dyDescent="0.35">
      <c r="B5" s="430" t="str">
        <f>'INSTRUCCIONS Sol·licitant'!$B$5</f>
        <v>RESOLUCIÓ EMT/1351/2022, de 5 de maig, per la qual s'aproven les bases reguladores de la línia de subvencions a projectes de Recerca Industrial i Desenvolupament Experimental.</v>
      </c>
      <c r="C5" s="430"/>
      <c r="D5" s="430"/>
      <c r="E5" s="430"/>
      <c r="F5" s="430"/>
      <c r="G5" s="430"/>
      <c r="H5" s="430"/>
      <c r="I5" s="430"/>
      <c r="J5" s="179"/>
      <c r="K5" s="179"/>
      <c r="L5" s="179"/>
      <c r="M5" s="179"/>
      <c r="N5" s="179"/>
    </row>
    <row r="6" spans="2:16" x14ac:dyDescent="0.35">
      <c r="B6" s="430"/>
      <c r="C6" s="430"/>
      <c r="D6" s="430"/>
      <c r="E6" s="430"/>
      <c r="F6" s="430"/>
      <c r="G6" s="430"/>
      <c r="H6" s="430"/>
      <c r="I6" s="430"/>
      <c r="J6" s="179"/>
      <c r="K6" s="179"/>
      <c r="L6" s="179"/>
      <c r="M6" s="179"/>
      <c r="N6" s="179"/>
    </row>
    <row r="7" spans="2:16" ht="15" thickBot="1" x14ac:dyDescent="0.4">
      <c r="B7" s="30"/>
      <c r="C7" s="30"/>
      <c r="D7" s="30"/>
      <c r="E7" s="30"/>
      <c r="F7" s="30"/>
      <c r="G7" s="30"/>
      <c r="H7" s="30"/>
      <c r="I7" s="30"/>
      <c r="J7" s="30"/>
      <c r="K7" s="30"/>
      <c r="L7" s="180"/>
      <c r="M7" s="30"/>
      <c r="N7" s="30"/>
      <c r="O7" s="30"/>
      <c r="P7" s="30"/>
    </row>
    <row r="9" spans="2:16" ht="20.25" customHeight="1" x14ac:dyDescent="0.35">
      <c r="B9" s="383" t="str">
        <f>'EMPRESA 1 - Líder'!B12:D12</f>
        <v>Codi projecte</v>
      </c>
      <c r="C9" s="384"/>
      <c r="D9" s="294">
        <f>'EMPRESA 1 - Líder'!E12</f>
        <v>0</v>
      </c>
      <c r="E9" s="295"/>
      <c r="F9" s="385" t="str">
        <f>'EMPRESA 1 - Líder'!B11</f>
        <v>Acrònim del projecte</v>
      </c>
      <c r="G9" s="383"/>
      <c r="H9" s="380">
        <f>'EMPRESA 1 - Líder'!E11</f>
        <v>0</v>
      </c>
      <c r="I9" s="380"/>
      <c r="J9" s="181"/>
      <c r="K9" s="182"/>
      <c r="L9" s="182"/>
      <c r="M9" s="182"/>
      <c r="N9" s="182"/>
      <c r="O9" s="182"/>
      <c r="P9" s="182"/>
    </row>
    <row r="10" spans="2:16" ht="15" thickBot="1" x14ac:dyDescent="0.4"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3"/>
      <c r="M10" s="242"/>
      <c r="N10" s="242"/>
      <c r="O10" s="242"/>
      <c r="P10" s="242"/>
    </row>
    <row r="11" spans="2:16" ht="45" customHeight="1" thickBot="1" x14ac:dyDescent="0.4">
      <c r="B11" s="308" t="s">
        <v>55</v>
      </c>
      <c r="C11" s="310"/>
      <c r="D11" s="308" t="s">
        <v>54</v>
      </c>
      <c r="E11" s="310"/>
      <c r="F11" s="308" t="s">
        <v>49</v>
      </c>
      <c r="G11" s="310"/>
      <c r="H11" s="241" t="s">
        <v>56</v>
      </c>
      <c r="I11" s="241" t="s">
        <v>122</v>
      </c>
      <c r="J11" s="158" t="s">
        <v>162</v>
      </c>
      <c r="K11" s="158" t="s">
        <v>180</v>
      </c>
      <c r="L11" s="158" t="s">
        <v>163</v>
      </c>
      <c r="M11" s="158" t="s">
        <v>164</v>
      </c>
      <c r="N11" s="158" t="s">
        <v>59</v>
      </c>
      <c r="O11" s="158" t="s">
        <v>60</v>
      </c>
      <c r="P11" s="158" t="s">
        <v>66</v>
      </c>
    </row>
    <row r="12" spans="2:16" x14ac:dyDescent="0.35">
      <c r="B12" s="386" t="str">
        <f>$B$43</f>
        <v>EMPRESA 1  - Líder</v>
      </c>
      <c r="C12" s="387"/>
      <c r="D12" s="396">
        <f>$E$43</f>
        <v>0</v>
      </c>
      <c r="E12" s="397"/>
      <c r="F12" s="393">
        <f>$F$43</f>
        <v>0</v>
      </c>
      <c r="G12" s="393"/>
      <c r="H12" s="183">
        <f>IF(AND(F12="Gran empresa",D13=0),Desplegables!F35,IF(AND(F12="Mitjana empresa",D13=0),Desplegables!F34,IF(AND(F12="Petita empresa",D13=0),Desplegables!$F$33,IF(AND(F12="Gran empresa"),Desplegables!$D$35,IF(AND(F12="Mitjana empresa"),Desplegables!$D$34,IF(AND(F12="Petita empresa"),Desplegables!F33,IF(AND(F12="Agent TECNIO"),Desplegables!$D$36,)))))))</f>
        <v>0</v>
      </c>
      <c r="I12" s="184">
        <f>IF($J$54=0,0,$J$54/$J$38)</f>
        <v>0</v>
      </c>
      <c r="J12" s="185">
        <f>N54</f>
        <v>0</v>
      </c>
      <c r="K12" s="185">
        <f>IF(F12="Petita empresa",Desplegables!$H$19*Desplegables!$J$29,IF(F12="Mitjana empresa",Desplegables!$H$19*Desplegables!$J$30,IF(F12="Gran empresa",Desplegables!$H$19*Desplegables!$J$31,IF(F12="Acreditat TECNIO",Desplegables!$H$22*Desplegables!$J$32,))))</f>
        <v>0</v>
      </c>
      <c r="L12" s="185">
        <f>J54</f>
        <v>0</v>
      </c>
      <c r="M12" s="186">
        <f>N54</f>
        <v>0</v>
      </c>
      <c r="N12" s="186">
        <f>L45</f>
        <v>0</v>
      </c>
      <c r="O12" s="185">
        <f>L49</f>
        <v>0</v>
      </c>
      <c r="P12" s="185">
        <f>L53</f>
        <v>0</v>
      </c>
    </row>
    <row r="13" spans="2:16" x14ac:dyDescent="0.35">
      <c r="B13" s="388" t="str">
        <f>$B$57</f>
        <v>BENEFICIARI 2</v>
      </c>
      <c r="C13" s="389"/>
      <c r="D13" s="388">
        <f>$E$57</f>
        <v>0</v>
      </c>
      <c r="E13" s="389"/>
      <c r="F13" s="394">
        <f>$F$57</f>
        <v>0</v>
      </c>
      <c r="G13" s="394"/>
      <c r="H13" s="187">
        <f>IF(AND($F$13="Gran empresa"),Desplegables!$D$35,IF(AND($F$13="Mitjana empresa"),Desplegables!$D$34,IF(AND($F$13="Petita empresa"),Desplegables!$D$33,IF(AND($F$13="Agent TECNIO"),Desplegables!$DY$36,))))</f>
        <v>0</v>
      </c>
      <c r="I13" s="188">
        <f>IF($J$68=0,0,$J$68/$J$38)</f>
        <v>0</v>
      </c>
      <c r="J13" s="185">
        <f>N68</f>
        <v>0</v>
      </c>
      <c r="K13" s="185">
        <f>IF(F13="Petita empresa",Desplegables!$H$19*Desplegables!$J$29,IF(F13="Mitjana empresa",Desplegables!$H$19*Desplegables!$J$30,IF(F13="Gran empresa",Desplegables!$H$19*Desplegables!$J$31,IF(F13="Acreditat TECNIO",Desplegables!$H$22*Desplegables!$J$32,))))</f>
        <v>0</v>
      </c>
      <c r="L13" s="185">
        <f>J68</f>
        <v>0</v>
      </c>
      <c r="M13" s="186">
        <f>N68</f>
        <v>0</v>
      </c>
      <c r="N13" s="186">
        <f>L59</f>
        <v>0</v>
      </c>
      <c r="O13" s="185">
        <f>L63</f>
        <v>0</v>
      </c>
      <c r="P13" s="185">
        <f>L67</f>
        <v>0</v>
      </c>
    </row>
    <row r="14" spans="2:16" x14ac:dyDescent="0.35">
      <c r="B14" s="388" t="str">
        <f>$B$71</f>
        <v>BENEFICIARI 3</v>
      </c>
      <c r="C14" s="389"/>
      <c r="D14" s="388">
        <f>$E$71</f>
        <v>0</v>
      </c>
      <c r="E14" s="389"/>
      <c r="F14" s="394">
        <f>$F$71</f>
        <v>0</v>
      </c>
      <c r="G14" s="394"/>
      <c r="H14" s="187">
        <f>IF(AND($F$14="Gran empresa"),Desplegables!$D$35,IF(AND($F$14="Mitjana empresa"),Desplegables!$D$34,IF(AND($F$14="Petita empresa"),Desplegables!$D$33,IF(AND($F$14="Agent TECNIO"),Desplegables!$D$36,))))</f>
        <v>0</v>
      </c>
      <c r="I14" s="188">
        <f>IF($J$82=0,0,$J$82/$J$38)</f>
        <v>0</v>
      </c>
      <c r="J14" s="185">
        <f>N82</f>
        <v>0</v>
      </c>
      <c r="K14" s="185">
        <f>IF(F14="Petita empresa",Desplegables!$H$19*Desplegables!$J$29,IF(F14="Mitjana empresa",Desplegables!$H$19*Desplegables!$J$30,IF(F14="Gran empresa",Desplegables!$H$19*Desplegables!$J$31,IF(F14="Acreditat TECNIO",Desplegables!$H$22*Desplegables!$J$32,))))</f>
        <v>0</v>
      </c>
      <c r="L14" s="185">
        <f>J82</f>
        <v>0</v>
      </c>
      <c r="M14" s="186">
        <f>N82</f>
        <v>0</v>
      </c>
      <c r="N14" s="186">
        <f>L73</f>
        <v>0</v>
      </c>
      <c r="O14" s="186">
        <f>L77</f>
        <v>0</v>
      </c>
      <c r="P14" s="186">
        <f>L81</f>
        <v>0</v>
      </c>
    </row>
    <row r="15" spans="2:16" ht="15" thickBot="1" x14ac:dyDescent="0.4">
      <c r="B15" s="390" t="str">
        <f>$B$85</f>
        <v>BENEFICIARI 4</v>
      </c>
      <c r="C15" s="391"/>
      <c r="D15" s="390">
        <f>$E$85</f>
        <v>0</v>
      </c>
      <c r="E15" s="391"/>
      <c r="F15" s="395">
        <f>$F$85</f>
        <v>0</v>
      </c>
      <c r="G15" s="395"/>
      <c r="H15" s="189">
        <f>IF(AND($F$15="Gran empresa"),Desplegables!$D$35,IF(AND($F$15="Mitjana empresa"),Desplegables!$D$34,IF(AND($F$15="Petita empresa"),Desplegables!$D$33,IF(AND($F$15="Agent TECNIO"),Desplegables!$D$36,))))</f>
        <v>0</v>
      </c>
      <c r="I15" s="190">
        <f>IF($J$96=0,0,$J$96/$J$38)</f>
        <v>0</v>
      </c>
      <c r="J15" s="191">
        <f>N96</f>
        <v>0</v>
      </c>
      <c r="K15" s="185">
        <f>IF(F15="Petita empresa",Desplegables!$H$19*Desplegables!$J$29,IF(F15="Mitjana empresa",Desplegables!$H$19*Desplegables!$J$30,IF(F15="Gran empresa",Desplegables!$H$19*Desplegables!$J$31,IF(F15="Acreditat TECNIO",Desplegables!$H$22*Desplegables!$J$32,))))</f>
        <v>0</v>
      </c>
      <c r="L15" s="191">
        <f>J96</f>
        <v>0</v>
      </c>
      <c r="M15" s="192">
        <f>N96</f>
        <v>0</v>
      </c>
      <c r="N15" s="192">
        <f>L87</f>
        <v>0</v>
      </c>
      <c r="O15" s="191">
        <f>L91</f>
        <v>0</v>
      </c>
      <c r="P15" s="191">
        <f>L95</f>
        <v>0</v>
      </c>
    </row>
    <row r="16" spans="2:16" ht="15.5" thickTop="1" thickBot="1" x14ac:dyDescent="0.4">
      <c r="B16" s="398" t="s">
        <v>5</v>
      </c>
      <c r="C16" s="398"/>
      <c r="D16" s="378" t="s">
        <v>53</v>
      </c>
      <c r="E16" s="378"/>
      <c r="F16" s="378"/>
      <c r="G16" s="378"/>
      <c r="H16" s="378"/>
      <c r="I16" s="379"/>
      <c r="J16" s="193">
        <f>SUM(J12:J15)</f>
        <v>0</v>
      </c>
      <c r="K16" s="193">
        <f>SUM(K12:K15)</f>
        <v>0</v>
      </c>
      <c r="L16" s="193">
        <f t="shared" ref="L16:P16" si="0">SUM(L12:L15)</f>
        <v>0</v>
      </c>
      <c r="M16" s="193">
        <f t="shared" si="0"/>
        <v>0</v>
      </c>
      <c r="N16" s="193">
        <f t="shared" si="0"/>
        <v>0</v>
      </c>
      <c r="O16" s="193">
        <f t="shared" si="0"/>
        <v>0</v>
      </c>
      <c r="P16" s="193">
        <f t="shared" si="0"/>
        <v>0</v>
      </c>
    </row>
    <row r="17" spans="2:16" x14ac:dyDescent="0.35">
      <c r="B17" s="194"/>
      <c r="C17" s="194"/>
      <c r="D17" s="194"/>
      <c r="E17" s="194"/>
      <c r="F17" s="194"/>
      <c r="G17" s="194"/>
      <c r="H17" s="195"/>
      <c r="I17" s="195"/>
      <c r="J17" s="196" t="s">
        <v>165</v>
      </c>
      <c r="K17" s="244" t="s">
        <v>183</v>
      </c>
      <c r="L17" s="196" t="s">
        <v>166</v>
      </c>
      <c r="M17" s="197" t="s">
        <v>165</v>
      </c>
      <c r="N17" s="196" t="s">
        <v>167</v>
      </c>
      <c r="O17" s="196" t="s">
        <v>168</v>
      </c>
      <c r="P17" s="196" t="s">
        <v>169</v>
      </c>
    </row>
    <row r="18" spans="2:16" x14ac:dyDescent="0.35">
      <c r="J18" s="198"/>
      <c r="K18" s="199"/>
      <c r="L18" s="199"/>
      <c r="M18" s="198"/>
      <c r="N18" s="198"/>
    </row>
    <row r="19" spans="2:16" ht="15" thickBot="1" x14ac:dyDescent="0.4">
      <c r="B19" s="200" t="s">
        <v>176</v>
      </c>
      <c r="C19" s="201"/>
      <c r="D19" s="201"/>
      <c r="E19" s="201"/>
      <c r="F19" s="201"/>
      <c r="G19" s="201"/>
      <c r="H19" s="202"/>
      <c r="I19" s="202"/>
      <c r="J19" s="198"/>
      <c r="K19" s="199"/>
      <c r="L19" s="199"/>
      <c r="M19" s="198"/>
      <c r="N19" s="198"/>
    </row>
    <row r="20" spans="2:16" x14ac:dyDescent="0.35">
      <c r="C20" s="203"/>
      <c r="D20" s="203"/>
      <c r="E20" s="203"/>
      <c r="F20" s="203"/>
      <c r="G20" s="203"/>
      <c r="H20" s="204"/>
      <c r="I20" s="204"/>
      <c r="J20" s="198"/>
      <c r="K20" s="199"/>
      <c r="L20" s="199"/>
      <c r="M20" s="198"/>
      <c r="N20" s="198"/>
    </row>
    <row r="21" spans="2:16" ht="29.5" thickBot="1" x14ac:dyDescent="0.4">
      <c r="B21" s="205" t="s">
        <v>170</v>
      </c>
      <c r="C21" s="369" t="s">
        <v>171</v>
      </c>
      <c r="D21" s="370"/>
      <c r="E21" s="206" t="s">
        <v>172</v>
      </c>
      <c r="F21" s="369" t="s">
        <v>173</v>
      </c>
      <c r="G21" s="370"/>
      <c r="H21" s="205" t="s">
        <v>56</v>
      </c>
      <c r="I21" s="205" t="s">
        <v>122</v>
      </c>
      <c r="J21" s="198"/>
      <c r="K21" s="199"/>
      <c r="L21" s="207"/>
      <c r="M21" s="198"/>
      <c r="N21" s="198"/>
    </row>
    <row r="22" spans="2:16" ht="31.5" customHeight="1" x14ac:dyDescent="0.35">
      <c r="B22" s="208"/>
      <c r="C22" s="371">
        <f>IF($B$22="",B3,IF($B$22="SI","Esborrar fòrmula i emplenar cel·la manualment","N/A"))</f>
        <v>0</v>
      </c>
      <c r="D22" s="372"/>
      <c r="E22" s="208"/>
      <c r="F22" s="373">
        <f>IF($B$22="",B3,IF($B$22="SI","Esborrar fòrmula i emplenar cel·la manualment","N/A"))</f>
        <v>0</v>
      </c>
      <c r="G22" s="374"/>
      <c r="H22" s="209">
        <f>IF($B$22="",B3,IF($B$22="SI",Desplegables!$D$37,"N/A"))</f>
        <v>0</v>
      </c>
      <c r="I22" s="210" t="e">
        <f>IF($B$22="NO","N/A",($F$22/$J$38))</f>
        <v>#DIV/0!</v>
      </c>
      <c r="J22" s="198"/>
      <c r="K22" s="199"/>
      <c r="L22" s="199"/>
      <c r="M22" s="198"/>
      <c r="N22" s="198"/>
    </row>
    <row r="23" spans="2:16" x14ac:dyDescent="0.35">
      <c r="J23" s="198"/>
      <c r="K23" s="199"/>
      <c r="L23" s="199"/>
      <c r="M23" s="198"/>
      <c r="N23" s="198"/>
    </row>
    <row r="24" spans="2:16" ht="15" thickBot="1" x14ac:dyDescent="0.4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180"/>
      <c r="M24" s="30"/>
      <c r="N24" s="30"/>
      <c r="O24" s="30"/>
      <c r="P24" s="30"/>
    </row>
    <row r="25" spans="2:16" x14ac:dyDescent="0.35">
      <c r="J25" s="198"/>
      <c r="K25" s="199"/>
      <c r="L25" s="199"/>
      <c r="M25" s="198"/>
      <c r="N25" s="198"/>
    </row>
    <row r="27" spans="2:16" ht="15" thickBot="1" x14ac:dyDescent="0.4">
      <c r="B27" s="382" t="s">
        <v>5</v>
      </c>
      <c r="C27" s="382"/>
      <c r="D27" s="431" t="s">
        <v>53</v>
      </c>
      <c r="E27" s="431"/>
      <c r="F27" s="156"/>
      <c r="G27" s="156"/>
      <c r="H27" s="155"/>
      <c r="I27" s="30"/>
      <c r="J27" s="30"/>
      <c r="K27" s="30"/>
      <c r="L27" s="180"/>
      <c r="M27" s="211"/>
    </row>
    <row r="28" spans="2:16" ht="30.75" customHeight="1" thickBot="1" x14ac:dyDescent="0.4">
      <c r="C28" s="30"/>
      <c r="D28" s="30"/>
      <c r="E28" s="212"/>
      <c r="F28" s="308" t="s">
        <v>26</v>
      </c>
      <c r="G28" s="309"/>
      <c r="H28" s="309"/>
      <c r="I28" s="310"/>
      <c r="J28" s="426" t="s">
        <v>27</v>
      </c>
      <c r="K28" s="427"/>
      <c r="L28" s="428"/>
      <c r="M28" s="158" t="s">
        <v>21</v>
      </c>
    </row>
    <row r="29" spans="2:16" x14ac:dyDescent="0.35">
      <c r="C29" s="313" t="s">
        <v>7</v>
      </c>
      <c r="D29" s="314"/>
      <c r="E29" s="213" t="s">
        <v>1</v>
      </c>
      <c r="F29" s="402">
        <f>F45+F59+F73+F87</f>
        <v>0</v>
      </c>
      <c r="G29" s="402"/>
      <c r="H29" s="402"/>
      <c r="I29" s="318">
        <f>SUM(F29:F32)</f>
        <v>0</v>
      </c>
      <c r="J29" s="401">
        <f>J45+J59+J73+J87</f>
        <v>0</v>
      </c>
      <c r="K29" s="401"/>
      <c r="L29" s="400">
        <f>SUM(J29:J32)</f>
        <v>0</v>
      </c>
      <c r="M29" s="162">
        <f>N45+N59+N73+N87</f>
        <v>0</v>
      </c>
    </row>
    <row r="30" spans="2:16" x14ac:dyDescent="0.35">
      <c r="C30" s="313"/>
      <c r="D30" s="314"/>
      <c r="E30" s="159" t="s">
        <v>3</v>
      </c>
      <c r="F30" s="402">
        <f>F46+F60+F74+F88</f>
        <v>0</v>
      </c>
      <c r="G30" s="402"/>
      <c r="H30" s="402"/>
      <c r="I30" s="319"/>
      <c r="J30" s="423">
        <f t="shared" ref="J30:J37" si="1">J46+J60+J74+J88</f>
        <v>0</v>
      </c>
      <c r="K30" s="423"/>
      <c r="L30" s="414"/>
      <c r="M30" s="162">
        <f t="shared" ref="M30:M37" si="2">N46+N60+N74+N88</f>
        <v>0</v>
      </c>
    </row>
    <row r="31" spans="2:16" x14ac:dyDescent="0.35">
      <c r="C31" s="313"/>
      <c r="D31" s="314"/>
      <c r="E31" s="159" t="s">
        <v>2</v>
      </c>
      <c r="F31" s="402">
        <f t="shared" ref="F31:F37" si="3">F47+F61+F75+F89</f>
        <v>0</v>
      </c>
      <c r="G31" s="402"/>
      <c r="H31" s="402"/>
      <c r="I31" s="319"/>
      <c r="J31" s="423">
        <f t="shared" si="1"/>
        <v>0</v>
      </c>
      <c r="K31" s="423"/>
      <c r="L31" s="414"/>
      <c r="M31" s="162">
        <f t="shared" si="2"/>
        <v>0</v>
      </c>
    </row>
    <row r="32" spans="2:16" x14ac:dyDescent="0.35">
      <c r="C32" s="315"/>
      <c r="D32" s="316"/>
      <c r="E32" s="159" t="s">
        <v>14</v>
      </c>
      <c r="F32" s="402">
        <f t="shared" si="3"/>
        <v>0</v>
      </c>
      <c r="G32" s="402"/>
      <c r="H32" s="402"/>
      <c r="I32" s="319"/>
      <c r="J32" s="423">
        <f t="shared" si="1"/>
        <v>0</v>
      </c>
      <c r="K32" s="423"/>
      <c r="L32" s="414"/>
      <c r="M32" s="162">
        <f t="shared" si="2"/>
        <v>0</v>
      </c>
    </row>
    <row r="33" spans="2:16" x14ac:dyDescent="0.35">
      <c r="C33" s="311" t="s">
        <v>6</v>
      </c>
      <c r="D33" s="312"/>
      <c r="E33" s="159" t="s">
        <v>1</v>
      </c>
      <c r="F33" s="402">
        <f t="shared" si="3"/>
        <v>0</v>
      </c>
      <c r="G33" s="402"/>
      <c r="H33" s="402"/>
      <c r="I33" s="319">
        <f>SUM(F33:F36)</f>
        <v>0</v>
      </c>
      <c r="J33" s="423">
        <f t="shared" si="1"/>
        <v>0</v>
      </c>
      <c r="K33" s="423"/>
      <c r="L33" s="414">
        <f>SUM(J33:J36)</f>
        <v>0</v>
      </c>
      <c r="M33" s="162">
        <f t="shared" si="2"/>
        <v>0</v>
      </c>
    </row>
    <row r="34" spans="2:16" x14ac:dyDescent="0.35">
      <c r="C34" s="313"/>
      <c r="D34" s="314"/>
      <c r="E34" s="159" t="s">
        <v>3</v>
      </c>
      <c r="F34" s="402">
        <f t="shared" si="3"/>
        <v>0</v>
      </c>
      <c r="G34" s="402"/>
      <c r="H34" s="402"/>
      <c r="I34" s="319"/>
      <c r="J34" s="423">
        <f t="shared" si="1"/>
        <v>0</v>
      </c>
      <c r="K34" s="423"/>
      <c r="L34" s="414"/>
      <c r="M34" s="162">
        <f t="shared" si="2"/>
        <v>0</v>
      </c>
    </row>
    <row r="35" spans="2:16" x14ac:dyDescent="0.35">
      <c r="C35" s="313"/>
      <c r="D35" s="314"/>
      <c r="E35" s="159" t="s">
        <v>2</v>
      </c>
      <c r="F35" s="402">
        <f t="shared" si="3"/>
        <v>0</v>
      </c>
      <c r="G35" s="402"/>
      <c r="H35" s="402"/>
      <c r="I35" s="319"/>
      <c r="J35" s="423">
        <f t="shared" si="1"/>
        <v>0</v>
      </c>
      <c r="K35" s="423"/>
      <c r="L35" s="414"/>
      <c r="M35" s="162">
        <f t="shared" si="2"/>
        <v>0</v>
      </c>
    </row>
    <row r="36" spans="2:16" x14ac:dyDescent="0.35">
      <c r="C36" s="315"/>
      <c r="D36" s="316"/>
      <c r="E36" s="159" t="s">
        <v>14</v>
      </c>
      <c r="F36" s="402">
        <f t="shared" si="3"/>
        <v>0</v>
      </c>
      <c r="G36" s="402"/>
      <c r="H36" s="402"/>
      <c r="I36" s="319"/>
      <c r="J36" s="423">
        <f t="shared" si="1"/>
        <v>0</v>
      </c>
      <c r="K36" s="423"/>
      <c r="L36" s="414"/>
      <c r="M36" s="162">
        <f t="shared" si="2"/>
        <v>0</v>
      </c>
    </row>
    <row r="37" spans="2:16" ht="15" thickBot="1" x14ac:dyDescent="0.4">
      <c r="C37" s="412" t="s">
        <v>30</v>
      </c>
      <c r="D37" s="412"/>
      <c r="E37" s="214" t="s">
        <v>31</v>
      </c>
      <c r="F37" s="402">
        <f t="shared" si="3"/>
        <v>0</v>
      </c>
      <c r="G37" s="402"/>
      <c r="H37" s="402"/>
      <c r="I37" s="215">
        <f>F37</f>
        <v>0</v>
      </c>
      <c r="J37" s="423">
        <f t="shared" si="1"/>
        <v>0</v>
      </c>
      <c r="K37" s="423"/>
      <c r="L37" s="216">
        <f>J37</f>
        <v>0</v>
      </c>
      <c r="M37" s="170">
        <f t="shared" si="2"/>
        <v>0</v>
      </c>
    </row>
    <row r="38" spans="2:16" s="63" customFormat="1" ht="16" thickBot="1" x14ac:dyDescent="0.4">
      <c r="C38" s="217"/>
      <c r="D38" s="217"/>
      <c r="E38" s="218" t="s">
        <v>41</v>
      </c>
      <c r="F38" s="375">
        <f>SUM(F29:F37)</f>
        <v>0</v>
      </c>
      <c r="G38" s="376"/>
      <c r="H38" s="376"/>
      <c r="I38" s="377"/>
      <c r="J38" s="375">
        <f>SUM(J29:J37)</f>
        <v>0</v>
      </c>
      <c r="K38" s="376"/>
      <c r="L38" s="376"/>
      <c r="M38" s="219">
        <f>IF(SUM(M29:M37)&gt;250000,250000,SUM(M29:M37))</f>
        <v>0</v>
      </c>
    </row>
    <row r="39" spans="2:16" ht="15.5" x14ac:dyDescent="0.35">
      <c r="E39" s="171"/>
      <c r="F39" s="429" t="str">
        <f>IF($F$38=0,"",IF($F$38&lt;Desplegables!$H$16,"NOTA: La despesa és inferior a la mínima establerta",""))</f>
        <v/>
      </c>
      <c r="G39" s="429"/>
      <c r="H39" s="429"/>
      <c r="I39" s="429"/>
      <c r="J39" s="429" t="str">
        <f>IF($J$38=0,"",IF($J$38&lt;Desplegables!H16,"NOTA: Pressupost projecte inferior al mínim establert",""))</f>
        <v/>
      </c>
      <c r="K39" s="429"/>
      <c r="L39" s="429"/>
      <c r="M39" s="175" t="str">
        <f>IF(M38=250000,"NOTA: Ajut limitat per superar màxim establert","")</f>
        <v/>
      </c>
      <c r="O39" s="220"/>
      <c r="P39" s="220"/>
    </row>
    <row r="40" spans="2:16" ht="15" thickBot="1" x14ac:dyDescent="0.4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180"/>
      <c r="M40" s="30"/>
      <c r="N40" s="30"/>
      <c r="O40" s="30"/>
      <c r="P40" s="30"/>
    </row>
    <row r="41" spans="2:16" x14ac:dyDescent="0.3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221"/>
      <c r="M41" s="39"/>
      <c r="N41" s="39"/>
    </row>
    <row r="43" spans="2:16" ht="15" thickBot="1" x14ac:dyDescent="0.4">
      <c r="B43" s="381" t="s">
        <v>88</v>
      </c>
      <c r="C43" s="381"/>
      <c r="D43" s="381"/>
      <c r="E43" s="222">
        <f>'EMPRESA 1 - Líder'!E7</f>
        <v>0</v>
      </c>
      <c r="F43" s="392">
        <f>'EMPRESA 1 - Líder'!E9</f>
        <v>0</v>
      </c>
      <c r="G43" s="392"/>
      <c r="H43" s="392"/>
      <c r="I43" s="30"/>
      <c r="J43" s="30"/>
      <c r="K43" s="30"/>
      <c r="L43" s="180"/>
      <c r="M43" s="30"/>
      <c r="N43" s="30"/>
    </row>
    <row r="44" spans="2:16" ht="30.75" customHeight="1" thickBot="1" x14ac:dyDescent="0.4">
      <c r="F44" s="308" t="s">
        <v>26</v>
      </c>
      <c r="G44" s="309"/>
      <c r="H44" s="309"/>
      <c r="I44" s="310"/>
      <c r="J44" s="426" t="s">
        <v>27</v>
      </c>
      <c r="K44" s="427"/>
      <c r="L44" s="428"/>
      <c r="M44" s="158" t="s">
        <v>20</v>
      </c>
      <c r="N44" s="158" t="s">
        <v>21</v>
      </c>
    </row>
    <row r="45" spans="2:16" x14ac:dyDescent="0.35">
      <c r="C45" s="311" t="s">
        <v>7</v>
      </c>
      <c r="D45" s="312"/>
      <c r="E45" s="159" t="s">
        <v>1</v>
      </c>
      <c r="F45" s="402">
        <f>'EMPRESA 1 - Líder'!F74</f>
        <v>0</v>
      </c>
      <c r="G45" s="402"/>
      <c r="H45" s="402"/>
      <c r="I45" s="318">
        <f>'EMPRESA 1 - Líder'!I74</f>
        <v>0</v>
      </c>
      <c r="J45" s="418">
        <f>'EMPRESA 1 - Líder'!J74</f>
        <v>0</v>
      </c>
      <c r="K45" s="419"/>
      <c r="L45" s="415">
        <f>'EMPRESA 1 - Líder'!K74</f>
        <v>0</v>
      </c>
      <c r="M45" s="223">
        <f>'EMPRESA 1 - Líder'!M74</f>
        <v>0</v>
      </c>
      <c r="N45" s="162">
        <f>'EMPRESA 1 - Líder'!N74</f>
        <v>0</v>
      </c>
    </row>
    <row r="46" spans="2:16" x14ac:dyDescent="0.35">
      <c r="C46" s="313"/>
      <c r="D46" s="314"/>
      <c r="E46" s="159" t="s">
        <v>3</v>
      </c>
      <c r="F46" s="402">
        <f>'EMPRESA 1 - Líder'!F75</f>
        <v>0</v>
      </c>
      <c r="G46" s="402"/>
      <c r="H46" s="402"/>
      <c r="I46" s="319"/>
      <c r="J46" s="418">
        <f>'EMPRESA 1 - Líder'!J75</f>
        <v>0</v>
      </c>
      <c r="K46" s="419"/>
      <c r="L46" s="416"/>
      <c r="M46" s="223">
        <f>'EMPRESA 1 - Líder'!M75</f>
        <v>0</v>
      </c>
      <c r="N46" s="162">
        <f>'EMPRESA 1 - Líder'!N75</f>
        <v>0</v>
      </c>
    </row>
    <row r="47" spans="2:16" x14ac:dyDescent="0.35">
      <c r="C47" s="313"/>
      <c r="D47" s="314"/>
      <c r="E47" s="159" t="s">
        <v>2</v>
      </c>
      <c r="F47" s="402">
        <f>'EMPRESA 1 - Líder'!F76</f>
        <v>0</v>
      </c>
      <c r="G47" s="402"/>
      <c r="H47" s="402"/>
      <c r="I47" s="319"/>
      <c r="J47" s="418">
        <f>'EMPRESA 1 - Líder'!J76</f>
        <v>0</v>
      </c>
      <c r="K47" s="419"/>
      <c r="L47" s="416"/>
      <c r="M47" s="223">
        <f>'EMPRESA 1 - Líder'!M76</f>
        <v>0</v>
      </c>
      <c r="N47" s="162">
        <f>'EMPRESA 1 - Líder'!N76</f>
        <v>0</v>
      </c>
    </row>
    <row r="48" spans="2:16" x14ac:dyDescent="0.35">
      <c r="C48" s="315"/>
      <c r="D48" s="316"/>
      <c r="E48" s="159" t="s">
        <v>14</v>
      </c>
      <c r="F48" s="402">
        <f>'EMPRESA 1 - Líder'!F77</f>
        <v>0</v>
      </c>
      <c r="G48" s="402"/>
      <c r="H48" s="402"/>
      <c r="I48" s="319"/>
      <c r="J48" s="418">
        <f>'EMPRESA 1 - Líder'!J77</f>
        <v>0</v>
      </c>
      <c r="K48" s="419"/>
      <c r="L48" s="416"/>
      <c r="M48" s="223">
        <f>'EMPRESA 1 - Líder'!M77</f>
        <v>0</v>
      </c>
      <c r="N48" s="162">
        <f>'EMPRESA 1 - Líder'!N77</f>
        <v>0</v>
      </c>
    </row>
    <row r="49" spans="2:14" x14ac:dyDescent="0.35">
      <c r="C49" s="311" t="s">
        <v>6</v>
      </c>
      <c r="D49" s="312"/>
      <c r="E49" s="159" t="s">
        <v>1</v>
      </c>
      <c r="F49" s="402">
        <f>'EMPRESA 1 - Líder'!F78</f>
        <v>0</v>
      </c>
      <c r="G49" s="402"/>
      <c r="H49" s="402"/>
      <c r="I49" s="318">
        <f>'EMPRESA 1 - Líder'!I78</f>
        <v>0</v>
      </c>
      <c r="J49" s="418">
        <f>'EMPRESA 1 - Líder'!J78</f>
        <v>0</v>
      </c>
      <c r="K49" s="419"/>
      <c r="L49" s="415">
        <f>'EMPRESA 1 - Líder'!K78</f>
        <v>0</v>
      </c>
      <c r="M49" s="223">
        <f>'EMPRESA 1 - Líder'!M78</f>
        <v>0</v>
      </c>
      <c r="N49" s="162">
        <f>'EMPRESA 1 - Líder'!N78</f>
        <v>0</v>
      </c>
    </row>
    <row r="50" spans="2:14" x14ac:dyDescent="0.35">
      <c r="C50" s="313"/>
      <c r="D50" s="314"/>
      <c r="E50" s="159" t="s">
        <v>3</v>
      </c>
      <c r="F50" s="402">
        <f>'EMPRESA 1 - Líder'!F79</f>
        <v>0</v>
      </c>
      <c r="G50" s="402"/>
      <c r="H50" s="402"/>
      <c r="I50" s="319"/>
      <c r="J50" s="418">
        <f>'EMPRESA 1 - Líder'!J79</f>
        <v>0</v>
      </c>
      <c r="K50" s="419"/>
      <c r="L50" s="416"/>
      <c r="M50" s="223">
        <f>'EMPRESA 1 - Líder'!M79</f>
        <v>0</v>
      </c>
      <c r="N50" s="162">
        <f>'EMPRESA 1 - Líder'!N79</f>
        <v>0</v>
      </c>
    </row>
    <row r="51" spans="2:14" x14ac:dyDescent="0.35">
      <c r="C51" s="313"/>
      <c r="D51" s="314"/>
      <c r="E51" s="159" t="s">
        <v>2</v>
      </c>
      <c r="F51" s="402">
        <f>'EMPRESA 1 - Líder'!F80</f>
        <v>0</v>
      </c>
      <c r="G51" s="402"/>
      <c r="H51" s="402"/>
      <c r="I51" s="319"/>
      <c r="J51" s="418">
        <f>'EMPRESA 1 - Líder'!J80</f>
        <v>0</v>
      </c>
      <c r="K51" s="419"/>
      <c r="L51" s="416"/>
      <c r="M51" s="223">
        <f>'EMPRESA 1 - Líder'!M80</f>
        <v>0</v>
      </c>
      <c r="N51" s="162">
        <f>'EMPRESA 1 - Líder'!N80</f>
        <v>0</v>
      </c>
    </row>
    <row r="52" spans="2:14" x14ac:dyDescent="0.35">
      <c r="C52" s="315"/>
      <c r="D52" s="316"/>
      <c r="E52" s="159" t="s">
        <v>14</v>
      </c>
      <c r="F52" s="402">
        <f>'EMPRESA 1 - Líder'!F81</f>
        <v>0</v>
      </c>
      <c r="G52" s="402"/>
      <c r="H52" s="402"/>
      <c r="I52" s="319"/>
      <c r="J52" s="418">
        <f>'EMPRESA 1 - Líder'!J81</f>
        <v>0</v>
      </c>
      <c r="K52" s="419"/>
      <c r="L52" s="416"/>
      <c r="M52" s="223">
        <f>'EMPRESA 1 - Líder'!M81</f>
        <v>0</v>
      </c>
      <c r="N52" s="162">
        <f>'EMPRESA 1 - Líder'!N81</f>
        <v>0</v>
      </c>
    </row>
    <row r="53" spans="2:14" ht="15" thickBot="1" x14ac:dyDescent="0.4">
      <c r="C53" s="412" t="s">
        <v>30</v>
      </c>
      <c r="D53" s="412"/>
      <c r="E53" s="214" t="s">
        <v>31</v>
      </c>
      <c r="F53" s="402">
        <f>'EMPRESA 1 - Líder'!F82</f>
        <v>0</v>
      </c>
      <c r="G53" s="402"/>
      <c r="H53" s="402"/>
      <c r="I53" s="215">
        <f>'EMPRESA 1 - Líder'!I82</f>
        <v>0</v>
      </c>
      <c r="J53" s="424">
        <f>'EMPRESA 1 - Líder'!J82</f>
        <v>0</v>
      </c>
      <c r="K53" s="425"/>
      <c r="L53" s="216">
        <f>'EMPRESA 1 - Líder'!K82</f>
        <v>0</v>
      </c>
      <c r="M53" s="224">
        <f>'EMPRESA 1 - Líder'!M82</f>
        <v>0</v>
      </c>
      <c r="N53" s="170">
        <f>'EMPRESA 1 - Líder'!N82</f>
        <v>0</v>
      </c>
    </row>
    <row r="54" spans="2:14" s="63" customFormat="1" ht="15.5" x14ac:dyDescent="0.35">
      <c r="E54" s="171" t="s">
        <v>41</v>
      </c>
      <c r="F54" s="406">
        <f>'EMPRESA 1 - Líder'!F83</f>
        <v>0</v>
      </c>
      <c r="G54" s="407"/>
      <c r="H54" s="407"/>
      <c r="I54" s="408"/>
      <c r="J54" s="420">
        <f>'EMPRESA 1 - Líder'!J83</f>
        <v>0</v>
      </c>
      <c r="K54" s="421"/>
      <c r="L54" s="422"/>
      <c r="M54" s="225">
        <f>'EMPRESA 1 - Líder'!M83</f>
        <v>0</v>
      </c>
      <c r="N54" s="173">
        <f>'EMPRESA 1 - Líder'!N83</f>
        <v>0</v>
      </c>
    </row>
    <row r="55" spans="2:14" s="39" customFormat="1" x14ac:dyDescent="0.35">
      <c r="L55" s="221"/>
    </row>
    <row r="57" spans="2:14" ht="15" thickBot="1" x14ac:dyDescent="0.4">
      <c r="B57" s="381" t="s">
        <v>70</v>
      </c>
      <c r="C57" s="381"/>
      <c r="D57" s="381"/>
      <c r="E57" s="226">
        <f>'BENEFICIARI 2'!E7</f>
        <v>0</v>
      </c>
      <c r="F57" s="392">
        <f>'BENEFICIARI 2'!E9</f>
        <v>0</v>
      </c>
      <c r="G57" s="392"/>
      <c r="H57" s="392"/>
      <c r="I57" s="30"/>
      <c r="J57" s="30"/>
      <c r="K57" s="30"/>
      <c r="L57" s="180"/>
      <c r="M57" s="30"/>
      <c r="N57" s="30"/>
    </row>
    <row r="58" spans="2:14" ht="30.75" customHeight="1" thickBot="1" x14ac:dyDescent="0.4">
      <c r="F58" s="308" t="s">
        <v>26</v>
      </c>
      <c r="G58" s="309"/>
      <c r="H58" s="309"/>
      <c r="I58" s="310"/>
      <c r="J58" s="426" t="s">
        <v>27</v>
      </c>
      <c r="K58" s="427"/>
      <c r="L58" s="428"/>
      <c r="M58" s="158" t="s">
        <v>20</v>
      </c>
      <c r="N58" s="158" t="s">
        <v>21</v>
      </c>
    </row>
    <row r="59" spans="2:14" x14ac:dyDescent="0.35">
      <c r="C59" s="311" t="s">
        <v>7</v>
      </c>
      <c r="D59" s="312"/>
      <c r="E59" s="159" t="s">
        <v>1</v>
      </c>
      <c r="F59" s="409">
        <f>'BENEFICIARI 2'!F74</f>
        <v>0</v>
      </c>
      <c r="G59" s="410"/>
      <c r="H59" s="411"/>
      <c r="I59" s="318">
        <f>'BENEFICIARI 2'!I74</f>
        <v>0</v>
      </c>
      <c r="J59" s="401">
        <f>'BENEFICIARI 2'!J74</f>
        <v>0</v>
      </c>
      <c r="K59" s="401"/>
      <c r="L59" s="399">
        <f>'BENEFICIARI 2'!K74</f>
        <v>0</v>
      </c>
      <c r="M59" s="223">
        <f>'BENEFICIARI 2'!M74</f>
        <v>0</v>
      </c>
      <c r="N59" s="227">
        <f>'BENEFICIARI 2'!N74</f>
        <v>0</v>
      </c>
    </row>
    <row r="60" spans="2:14" x14ac:dyDescent="0.35">
      <c r="C60" s="313"/>
      <c r="D60" s="314"/>
      <c r="E60" s="159" t="s">
        <v>3</v>
      </c>
      <c r="F60" s="402">
        <f>'BENEFICIARI 2'!F75</f>
        <v>0</v>
      </c>
      <c r="G60" s="402"/>
      <c r="H60" s="402"/>
      <c r="I60" s="319"/>
      <c r="J60" s="401">
        <f>'BENEFICIARI 2'!J75</f>
        <v>0</v>
      </c>
      <c r="K60" s="401"/>
      <c r="L60" s="399"/>
      <c r="M60" s="223">
        <f>'BENEFICIARI 2'!M75</f>
        <v>0</v>
      </c>
      <c r="N60" s="227">
        <f>'BENEFICIARI 2'!N75</f>
        <v>0</v>
      </c>
    </row>
    <row r="61" spans="2:14" x14ac:dyDescent="0.35">
      <c r="C61" s="313"/>
      <c r="D61" s="314"/>
      <c r="E61" s="159" t="s">
        <v>2</v>
      </c>
      <c r="F61" s="402">
        <f>'BENEFICIARI 2'!F76</f>
        <v>0</v>
      </c>
      <c r="G61" s="402"/>
      <c r="H61" s="402"/>
      <c r="I61" s="319"/>
      <c r="J61" s="401">
        <f>'BENEFICIARI 2'!J76</f>
        <v>0</v>
      </c>
      <c r="K61" s="401"/>
      <c r="L61" s="399"/>
      <c r="M61" s="223">
        <f>'BENEFICIARI 2'!M76</f>
        <v>0</v>
      </c>
      <c r="N61" s="227">
        <f>'BENEFICIARI 2'!N76</f>
        <v>0</v>
      </c>
    </row>
    <row r="62" spans="2:14" x14ac:dyDescent="0.35">
      <c r="C62" s="315"/>
      <c r="D62" s="316"/>
      <c r="E62" s="159" t="s">
        <v>14</v>
      </c>
      <c r="F62" s="402">
        <f>'BENEFICIARI 2'!F77</f>
        <v>0</v>
      </c>
      <c r="G62" s="402"/>
      <c r="H62" s="402"/>
      <c r="I62" s="319"/>
      <c r="J62" s="401">
        <f>'BENEFICIARI 2'!J77</f>
        <v>0</v>
      </c>
      <c r="K62" s="401"/>
      <c r="L62" s="400"/>
      <c r="M62" s="223">
        <f>'BENEFICIARI 2'!M77</f>
        <v>0</v>
      </c>
      <c r="N62" s="227">
        <f>'BENEFICIARI 2'!N77</f>
        <v>0</v>
      </c>
    </row>
    <row r="63" spans="2:14" x14ac:dyDescent="0.35">
      <c r="C63" s="311" t="s">
        <v>6</v>
      </c>
      <c r="D63" s="312"/>
      <c r="E63" s="159" t="s">
        <v>1</v>
      </c>
      <c r="F63" s="402">
        <f>'BENEFICIARI 2'!F78</f>
        <v>0</v>
      </c>
      <c r="G63" s="402"/>
      <c r="H63" s="402"/>
      <c r="I63" s="318">
        <f>'BENEFICIARI 2'!I78</f>
        <v>0</v>
      </c>
      <c r="J63" s="401">
        <f>'BENEFICIARI 2'!J78</f>
        <v>0</v>
      </c>
      <c r="K63" s="401"/>
      <c r="L63" s="399">
        <f>'BENEFICIARI 2'!K78</f>
        <v>0</v>
      </c>
      <c r="M63" s="223">
        <f>'BENEFICIARI 2'!M78</f>
        <v>0</v>
      </c>
      <c r="N63" s="227">
        <f>'BENEFICIARI 2'!N78</f>
        <v>0</v>
      </c>
    </row>
    <row r="64" spans="2:14" x14ac:dyDescent="0.35">
      <c r="C64" s="313"/>
      <c r="D64" s="314"/>
      <c r="E64" s="159" t="s">
        <v>3</v>
      </c>
      <c r="F64" s="402">
        <f>'BENEFICIARI 2'!F79</f>
        <v>0</v>
      </c>
      <c r="G64" s="402"/>
      <c r="H64" s="402"/>
      <c r="I64" s="319"/>
      <c r="J64" s="401">
        <f>'BENEFICIARI 2'!J79</f>
        <v>0</v>
      </c>
      <c r="K64" s="401"/>
      <c r="L64" s="399"/>
      <c r="M64" s="223">
        <f>'BENEFICIARI 2'!M79</f>
        <v>0</v>
      </c>
      <c r="N64" s="227">
        <f>'BENEFICIARI 2'!N79</f>
        <v>0</v>
      </c>
    </row>
    <row r="65" spans="2:14" x14ac:dyDescent="0.35">
      <c r="C65" s="313"/>
      <c r="D65" s="314"/>
      <c r="E65" s="159" t="s">
        <v>2</v>
      </c>
      <c r="F65" s="402">
        <f>'BENEFICIARI 2'!F80</f>
        <v>0</v>
      </c>
      <c r="G65" s="402"/>
      <c r="H65" s="402"/>
      <c r="I65" s="319"/>
      <c r="J65" s="401">
        <f>'BENEFICIARI 2'!J80</f>
        <v>0</v>
      </c>
      <c r="K65" s="401"/>
      <c r="L65" s="399"/>
      <c r="M65" s="223">
        <f>'BENEFICIARI 2'!M80</f>
        <v>0</v>
      </c>
      <c r="N65" s="227">
        <f>'BENEFICIARI 2'!N80</f>
        <v>0</v>
      </c>
    </row>
    <row r="66" spans="2:14" x14ac:dyDescent="0.35">
      <c r="C66" s="315"/>
      <c r="D66" s="316"/>
      <c r="E66" s="159" t="s">
        <v>14</v>
      </c>
      <c r="F66" s="402">
        <f>'BENEFICIARI 2'!F81</f>
        <v>0</v>
      </c>
      <c r="G66" s="402"/>
      <c r="H66" s="402"/>
      <c r="I66" s="319"/>
      <c r="J66" s="401">
        <f>'BENEFICIARI 2'!J81</f>
        <v>0</v>
      </c>
      <c r="K66" s="401"/>
      <c r="L66" s="400"/>
      <c r="M66" s="223">
        <f>'BENEFICIARI 2'!M81</f>
        <v>0</v>
      </c>
      <c r="N66" s="227">
        <f>'BENEFICIARI 2'!N81</f>
        <v>0</v>
      </c>
    </row>
    <row r="67" spans="2:14" ht="15" thickBot="1" x14ac:dyDescent="0.4">
      <c r="C67" s="412" t="s">
        <v>30</v>
      </c>
      <c r="D67" s="412"/>
      <c r="E67" s="214" t="s">
        <v>31</v>
      </c>
      <c r="F67" s="402">
        <f>'BENEFICIARI 2'!F82</f>
        <v>0</v>
      </c>
      <c r="G67" s="402"/>
      <c r="H67" s="402"/>
      <c r="I67" s="215">
        <f>'BENEFICIARI 2'!I82</f>
        <v>0</v>
      </c>
      <c r="J67" s="413">
        <f>'BENEFICIARI 2'!J82</f>
        <v>0</v>
      </c>
      <c r="K67" s="413"/>
      <c r="L67" s="216">
        <f>'BENEFICIARI 2'!K82</f>
        <v>0</v>
      </c>
      <c r="M67" s="224">
        <f>'BENEFICIARI 2'!M82</f>
        <v>0</v>
      </c>
      <c r="N67" s="228">
        <f>'BENEFICIARI 2'!N82</f>
        <v>0</v>
      </c>
    </row>
    <row r="68" spans="2:14" s="63" customFormat="1" ht="15.5" x14ac:dyDescent="0.35">
      <c r="E68" s="171" t="s">
        <v>41</v>
      </c>
      <c r="F68" s="406">
        <f>'BENEFICIARI 2'!F83</f>
        <v>0</v>
      </c>
      <c r="G68" s="407"/>
      <c r="H68" s="407"/>
      <c r="I68" s="408"/>
      <c r="J68" s="403">
        <f>'BENEFICIARI 2'!J83</f>
        <v>0</v>
      </c>
      <c r="K68" s="404"/>
      <c r="L68" s="405"/>
      <c r="M68" s="225">
        <f>'BENEFICIARI 2'!M83</f>
        <v>0</v>
      </c>
      <c r="N68" s="229">
        <f>'BENEFICIARI 2'!N83</f>
        <v>0</v>
      </c>
    </row>
    <row r="71" spans="2:14" ht="15" thickBot="1" x14ac:dyDescent="0.4">
      <c r="B71" s="381" t="s">
        <v>86</v>
      </c>
      <c r="C71" s="381"/>
      <c r="D71" s="381"/>
      <c r="E71" s="226">
        <f>'BENEFICIARI 3'!E7</f>
        <v>0</v>
      </c>
      <c r="F71" s="417">
        <f>'BENEFICIARI 3'!E9</f>
        <v>0</v>
      </c>
      <c r="G71" s="417"/>
      <c r="H71" s="417"/>
      <c r="I71" s="30"/>
      <c r="J71" s="30"/>
      <c r="K71" s="30"/>
      <c r="L71" s="180"/>
      <c r="M71" s="30"/>
      <c r="N71" s="30"/>
    </row>
    <row r="72" spans="2:14" ht="30.75" customHeight="1" thickBot="1" x14ac:dyDescent="0.4">
      <c r="F72" s="308" t="s">
        <v>26</v>
      </c>
      <c r="G72" s="309"/>
      <c r="H72" s="309"/>
      <c r="I72" s="310"/>
      <c r="J72" s="426" t="s">
        <v>27</v>
      </c>
      <c r="K72" s="427"/>
      <c r="L72" s="428"/>
      <c r="M72" s="158" t="s">
        <v>20</v>
      </c>
      <c r="N72" s="158" t="s">
        <v>21</v>
      </c>
    </row>
    <row r="73" spans="2:14" x14ac:dyDescent="0.35">
      <c r="C73" s="311" t="s">
        <v>7</v>
      </c>
      <c r="D73" s="312"/>
      <c r="E73" s="159" t="s">
        <v>1</v>
      </c>
      <c r="F73" s="402">
        <f>'BENEFICIARI 3'!F74</f>
        <v>0</v>
      </c>
      <c r="G73" s="402"/>
      <c r="H73" s="402"/>
      <c r="I73" s="318">
        <f>'BENEFICIARI 3'!I74</f>
        <v>0</v>
      </c>
      <c r="J73" s="401">
        <f>'BENEFICIARI 3'!J74</f>
        <v>0</v>
      </c>
      <c r="K73" s="401"/>
      <c r="L73" s="399">
        <f>'BENEFICIARI 3'!K74</f>
        <v>0</v>
      </c>
      <c r="M73" s="223">
        <f>'BENEFICIARI 3'!M74</f>
        <v>0</v>
      </c>
      <c r="N73" s="227">
        <f>'BENEFICIARI 3'!N74</f>
        <v>0</v>
      </c>
    </row>
    <row r="74" spans="2:14" x14ac:dyDescent="0.35">
      <c r="C74" s="313"/>
      <c r="D74" s="314"/>
      <c r="E74" s="159" t="s">
        <v>3</v>
      </c>
      <c r="F74" s="402">
        <f>'BENEFICIARI 3'!F75</f>
        <v>0</v>
      </c>
      <c r="G74" s="402"/>
      <c r="H74" s="402"/>
      <c r="I74" s="319"/>
      <c r="J74" s="401">
        <f>'BENEFICIARI 3'!J75</f>
        <v>0</v>
      </c>
      <c r="K74" s="401"/>
      <c r="L74" s="399"/>
      <c r="M74" s="223">
        <f>'BENEFICIARI 3'!M75</f>
        <v>0</v>
      </c>
      <c r="N74" s="227">
        <f>'BENEFICIARI 3'!N75</f>
        <v>0</v>
      </c>
    </row>
    <row r="75" spans="2:14" x14ac:dyDescent="0.35">
      <c r="C75" s="313"/>
      <c r="D75" s="314"/>
      <c r="E75" s="159" t="s">
        <v>2</v>
      </c>
      <c r="F75" s="402">
        <f>'BENEFICIARI 3'!F76</f>
        <v>0</v>
      </c>
      <c r="G75" s="402"/>
      <c r="H75" s="402"/>
      <c r="I75" s="319"/>
      <c r="J75" s="401">
        <f>'BENEFICIARI 3'!J76</f>
        <v>0</v>
      </c>
      <c r="K75" s="401"/>
      <c r="L75" s="399"/>
      <c r="M75" s="223">
        <f>'BENEFICIARI 3'!M76</f>
        <v>0</v>
      </c>
      <c r="N75" s="227">
        <f>'BENEFICIARI 3'!N76</f>
        <v>0</v>
      </c>
    </row>
    <row r="76" spans="2:14" x14ac:dyDescent="0.35">
      <c r="C76" s="315"/>
      <c r="D76" s="316"/>
      <c r="E76" s="159" t="s">
        <v>14</v>
      </c>
      <c r="F76" s="402">
        <f>'BENEFICIARI 3'!F77</f>
        <v>0</v>
      </c>
      <c r="G76" s="402"/>
      <c r="H76" s="402"/>
      <c r="I76" s="319"/>
      <c r="J76" s="401">
        <f>'BENEFICIARI 3'!J77</f>
        <v>0</v>
      </c>
      <c r="K76" s="401"/>
      <c r="L76" s="400"/>
      <c r="M76" s="223">
        <f>'BENEFICIARI 3'!M77</f>
        <v>0</v>
      </c>
      <c r="N76" s="227">
        <f>'BENEFICIARI 3'!N77</f>
        <v>0</v>
      </c>
    </row>
    <row r="77" spans="2:14" x14ac:dyDescent="0.35">
      <c r="C77" s="311" t="s">
        <v>6</v>
      </c>
      <c r="D77" s="312"/>
      <c r="E77" s="159" t="s">
        <v>1</v>
      </c>
      <c r="F77" s="402">
        <f>'BENEFICIARI 3'!F78</f>
        <v>0</v>
      </c>
      <c r="G77" s="402"/>
      <c r="H77" s="402"/>
      <c r="I77" s="318">
        <f>'BENEFICIARI 3'!I78</f>
        <v>0</v>
      </c>
      <c r="J77" s="401">
        <f>'BENEFICIARI 3'!J78</f>
        <v>0</v>
      </c>
      <c r="K77" s="401"/>
      <c r="L77" s="399">
        <f>'BENEFICIARI 3'!K78</f>
        <v>0</v>
      </c>
      <c r="M77" s="223">
        <f>'BENEFICIARI 3'!M78</f>
        <v>0</v>
      </c>
      <c r="N77" s="227">
        <f>'BENEFICIARI 3'!N78</f>
        <v>0</v>
      </c>
    </row>
    <row r="78" spans="2:14" x14ac:dyDescent="0.35">
      <c r="C78" s="313"/>
      <c r="D78" s="314"/>
      <c r="E78" s="159" t="s">
        <v>3</v>
      </c>
      <c r="F78" s="402">
        <f>'BENEFICIARI 3'!F79</f>
        <v>0</v>
      </c>
      <c r="G78" s="402"/>
      <c r="H78" s="402"/>
      <c r="I78" s="319"/>
      <c r="J78" s="401">
        <f>'BENEFICIARI 3'!J79</f>
        <v>0</v>
      </c>
      <c r="K78" s="401"/>
      <c r="L78" s="399"/>
      <c r="M78" s="223">
        <f>'BENEFICIARI 3'!M79</f>
        <v>0</v>
      </c>
      <c r="N78" s="227">
        <f>'BENEFICIARI 3'!N79</f>
        <v>0</v>
      </c>
    </row>
    <row r="79" spans="2:14" x14ac:dyDescent="0.35">
      <c r="C79" s="313"/>
      <c r="D79" s="314"/>
      <c r="E79" s="159" t="s">
        <v>2</v>
      </c>
      <c r="F79" s="402">
        <f>'BENEFICIARI 3'!F80</f>
        <v>0</v>
      </c>
      <c r="G79" s="402"/>
      <c r="H79" s="402"/>
      <c r="I79" s="319"/>
      <c r="J79" s="401">
        <f>'BENEFICIARI 3'!J80</f>
        <v>0</v>
      </c>
      <c r="K79" s="401"/>
      <c r="L79" s="399"/>
      <c r="M79" s="223">
        <f>'BENEFICIARI 3'!M80</f>
        <v>0</v>
      </c>
      <c r="N79" s="227">
        <f>'BENEFICIARI 3'!N80</f>
        <v>0</v>
      </c>
    </row>
    <row r="80" spans="2:14" x14ac:dyDescent="0.35">
      <c r="C80" s="315"/>
      <c r="D80" s="316"/>
      <c r="E80" s="159" t="s">
        <v>14</v>
      </c>
      <c r="F80" s="402">
        <f>'BENEFICIARI 3'!F81</f>
        <v>0</v>
      </c>
      <c r="G80" s="402"/>
      <c r="H80" s="402"/>
      <c r="I80" s="319"/>
      <c r="J80" s="401">
        <f>'BENEFICIARI 3'!J81</f>
        <v>0</v>
      </c>
      <c r="K80" s="401"/>
      <c r="L80" s="400"/>
      <c r="M80" s="223">
        <f>'BENEFICIARI 3'!M81</f>
        <v>0</v>
      </c>
      <c r="N80" s="227">
        <f>'BENEFICIARI 3'!N81</f>
        <v>0</v>
      </c>
    </row>
    <row r="81" spans="2:14" ht="15" thickBot="1" x14ac:dyDescent="0.4">
      <c r="C81" s="412" t="s">
        <v>30</v>
      </c>
      <c r="D81" s="412"/>
      <c r="E81" s="214" t="s">
        <v>31</v>
      </c>
      <c r="F81" s="402">
        <f>'BENEFICIARI 3'!F82</f>
        <v>0</v>
      </c>
      <c r="G81" s="402"/>
      <c r="H81" s="402"/>
      <c r="I81" s="215">
        <f>'BENEFICIARI 3'!I82</f>
        <v>0</v>
      </c>
      <c r="J81" s="413">
        <f>'BENEFICIARI 3'!J82</f>
        <v>0</v>
      </c>
      <c r="K81" s="413"/>
      <c r="L81" s="216">
        <f>'BENEFICIARI 3'!K82</f>
        <v>0</v>
      </c>
      <c r="M81" s="224">
        <f>'BENEFICIARI 3'!M82</f>
        <v>0</v>
      </c>
      <c r="N81" s="228">
        <f>'BENEFICIARI 3'!N82</f>
        <v>0</v>
      </c>
    </row>
    <row r="82" spans="2:14" s="63" customFormat="1" ht="15.5" x14ac:dyDescent="0.35">
      <c r="E82" s="171" t="s">
        <v>41</v>
      </c>
      <c r="F82" s="406">
        <f>'BENEFICIARI 3'!F83</f>
        <v>0</v>
      </c>
      <c r="G82" s="407"/>
      <c r="H82" s="407"/>
      <c r="I82" s="408"/>
      <c r="J82" s="403">
        <f>'BENEFICIARI 3'!J83</f>
        <v>0</v>
      </c>
      <c r="K82" s="404"/>
      <c r="L82" s="405"/>
      <c r="M82" s="225">
        <f>'BENEFICIARI 3'!M83</f>
        <v>0</v>
      </c>
      <c r="N82" s="229">
        <f>'BENEFICIARI 3'!N83</f>
        <v>0</v>
      </c>
    </row>
    <row r="83" spans="2:14" x14ac:dyDescent="0.35">
      <c r="E83" s="171"/>
    </row>
    <row r="85" spans="2:14" ht="15" thickBot="1" x14ac:dyDescent="0.4">
      <c r="B85" s="381" t="s">
        <v>87</v>
      </c>
      <c r="C85" s="381"/>
      <c r="D85" s="381"/>
      <c r="E85" s="226">
        <f>'BENEFICIARI 4'!E7</f>
        <v>0</v>
      </c>
      <c r="F85" s="392">
        <f>'BENEFICIARI 4'!E9</f>
        <v>0</v>
      </c>
      <c r="G85" s="392"/>
      <c r="H85" s="392"/>
      <c r="I85" s="30"/>
      <c r="J85" s="30"/>
      <c r="K85" s="30"/>
      <c r="L85" s="180"/>
      <c r="M85" s="30"/>
      <c r="N85" s="30"/>
    </row>
    <row r="86" spans="2:14" ht="30.75" customHeight="1" thickBot="1" x14ac:dyDescent="0.4">
      <c r="F86" s="308" t="s">
        <v>26</v>
      </c>
      <c r="G86" s="309"/>
      <c r="H86" s="309"/>
      <c r="I86" s="310"/>
      <c r="J86" s="426" t="s">
        <v>27</v>
      </c>
      <c r="K86" s="427"/>
      <c r="L86" s="428"/>
      <c r="M86" s="158" t="s">
        <v>20</v>
      </c>
      <c r="N86" s="158" t="s">
        <v>21</v>
      </c>
    </row>
    <row r="87" spans="2:14" x14ac:dyDescent="0.35">
      <c r="C87" s="311" t="s">
        <v>7</v>
      </c>
      <c r="D87" s="312"/>
      <c r="E87" s="159" t="s">
        <v>1</v>
      </c>
      <c r="F87" s="402">
        <f>'BENEFICIARI 4'!F74</f>
        <v>0</v>
      </c>
      <c r="G87" s="402"/>
      <c r="H87" s="402"/>
      <c r="I87" s="318">
        <f>'BENEFICIARI 4'!I74</f>
        <v>0</v>
      </c>
      <c r="J87" s="401">
        <f>'BENEFICIARI 4'!J74</f>
        <v>0</v>
      </c>
      <c r="K87" s="401"/>
      <c r="L87" s="399">
        <f>'BENEFICIARI 4'!K74</f>
        <v>0</v>
      </c>
      <c r="M87" s="223">
        <f>'BENEFICIARI 4'!M74</f>
        <v>0</v>
      </c>
      <c r="N87" s="227">
        <f>'BENEFICIARI 4'!N74</f>
        <v>0</v>
      </c>
    </row>
    <row r="88" spans="2:14" x14ac:dyDescent="0.35">
      <c r="C88" s="313"/>
      <c r="D88" s="314"/>
      <c r="E88" s="159" t="s">
        <v>3</v>
      </c>
      <c r="F88" s="402">
        <f>'BENEFICIARI 4'!F75</f>
        <v>0</v>
      </c>
      <c r="G88" s="402"/>
      <c r="H88" s="402"/>
      <c r="I88" s="319"/>
      <c r="J88" s="401">
        <f>'BENEFICIARI 4'!J75</f>
        <v>0</v>
      </c>
      <c r="K88" s="401"/>
      <c r="L88" s="399"/>
      <c r="M88" s="223">
        <f>'BENEFICIARI 4'!M75</f>
        <v>0</v>
      </c>
      <c r="N88" s="227">
        <f>'BENEFICIARI 4'!N75</f>
        <v>0</v>
      </c>
    </row>
    <row r="89" spans="2:14" x14ac:dyDescent="0.35">
      <c r="C89" s="313"/>
      <c r="D89" s="314"/>
      <c r="E89" s="159" t="s">
        <v>2</v>
      </c>
      <c r="F89" s="402">
        <f>'BENEFICIARI 4'!F76</f>
        <v>0</v>
      </c>
      <c r="G89" s="402"/>
      <c r="H89" s="402"/>
      <c r="I89" s="319"/>
      <c r="J89" s="401">
        <f>'BENEFICIARI 4'!J76</f>
        <v>0</v>
      </c>
      <c r="K89" s="401"/>
      <c r="L89" s="399"/>
      <c r="M89" s="223">
        <f>'BENEFICIARI 4'!M76</f>
        <v>0</v>
      </c>
      <c r="N89" s="227">
        <f>'BENEFICIARI 4'!N76</f>
        <v>0</v>
      </c>
    </row>
    <row r="90" spans="2:14" x14ac:dyDescent="0.35">
      <c r="C90" s="315"/>
      <c r="D90" s="316"/>
      <c r="E90" s="159" t="s">
        <v>14</v>
      </c>
      <c r="F90" s="402">
        <f>'BENEFICIARI 4'!F77</f>
        <v>0</v>
      </c>
      <c r="G90" s="402"/>
      <c r="H90" s="402"/>
      <c r="I90" s="319"/>
      <c r="J90" s="401">
        <f>'BENEFICIARI 4'!J77</f>
        <v>0</v>
      </c>
      <c r="K90" s="401"/>
      <c r="L90" s="400"/>
      <c r="M90" s="223">
        <f>'BENEFICIARI 4'!M77</f>
        <v>0</v>
      </c>
      <c r="N90" s="227">
        <f>'BENEFICIARI 4'!N77</f>
        <v>0</v>
      </c>
    </row>
    <row r="91" spans="2:14" x14ac:dyDescent="0.35">
      <c r="C91" s="311" t="s">
        <v>6</v>
      </c>
      <c r="D91" s="312"/>
      <c r="E91" s="159" t="s">
        <v>1</v>
      </c>
      <c r="F91" s="402">
        <f>'BENEFICIARI 4'!F78</f>
        <v>0</v>
      </c>
      <c r="G91" s="402"/>
      <c r="H91" s="402"/>
      <c r="I91" s="318">
        <f>'BENEFICIARI 4'!I78</f>
        <v>0</v>
      </c>
      <c r="J91" s="401">
        <f>'BENEFICIARI 4'!J78</f>
        <v>0</v>
      </c>
      <c r="K91" s="401"/>
      <c r="L91" s="399">
        <f>'BENEFICIARI 4'!K78</f>
        <v>0</v>
      </c>
      <c r="M91" s="223">
        <f>'BENEFICIARI 4'!M78</f>
        <v>0</v>
      </c>
      <c r="N91" s="227">
        <f>'BENEFICIARI 4'!N78</f>
        <v>0</v>
      </c>
    </row>
    <row r="92" spans="2:14" x14ac:dyDescent="0.35">
      <c r="C92" s="313"/>
      <c r="D92" s="314"/>
      <c r="E92" s="159" t="s">
        <v>3</v>
      </c>
      <c r="F92" s="402">
        <f>'BENEFICIARI 4'!F79</f>
        <v>0</v>
      </c>
      <c r="G92" s="402"/>
      <c r="H92" s="402"/>
      <c r="I92" s="319"/>
      <c r="J92" s="401">
        <f>'BENEFICIARI 4'!J79</f>
        <v>0</v>
      </c>
      <c r="K92" s="401"/>
      <c r="L92" s="399"/>
      <c r="M92" s="223">
        <f>'BENEFICIARI 4'!M79</f>
        <v>0</v>
      </c>
      <c r="N92" s="227">
        <f>'BENEFICIARI 4'!N79</f>
        <v>0</v>
      </c>
    </row>
    <row r="93" spans="2:14" x14ac:dyDescent="0.35">
      <c r="C93" s="313"/>
      <c r="D93" s="314"/>
      <c r="E93" s="159" t="s">
        <v>2</v>
      </c>
      <c r="F93" s="402">
        <f>'BENEFICIARI 4'!F80</f>
        <v>0</v>
      </c>
      <c r="G93" s="402"/>
      <c r="H93" s="402"/>
      <c r="I93" s="319"/>
      <c r="J93" s="401">
        <f>'BENEFICIARI 4'!J80</f>
        <v>0</v>
      </c>
      <c r="K93" s="401"/>
      <c r="L93" s="399"/>
      <c r="M93" s="223">
        <f>'BENEFICIARI 4'!M80</f>
        <v>0</v>
      </c>
      <c r="N93" s="227">
        <f>'BENEFICIARI 4'!N80</f>
        <v>0</v>
      </c>
    </row>
    <row r="94" spans="2:14" x14ac:dyDescent="0.35">
      <c r="C94" s="315"/>
      <c r="D94" s="316"/>
      <c r="E94" s="159" t="s">
        <v>14</v>
      </c>
      <c r="F94" s="402">
        <f>'BENEFICIARI 4'!F81</f>
        <v>0</v>
      </c>
      <c r="G94" s="402"/>
      <c r="H94" s="402"/>
      <c r="I94" s="319"/>
      <c r="J94" s="401">
        <f>'BENEFICIARI 4'!J81</f>
        <v>0</v>
      </c>
      <c r="K94" s="401"/>
      <c r="L94" s="400"/>
      <c r="M94" s="223">
        <f>'BENEFICIARI 4'!M81</f>
        <v>0</v>
      </c>
      <c r="N94" s="227">
        <f>'BENEFICIARI 4'!N81</f>
        <v>0</v>
      </c>
    </row>
    <row r="95" spans="2:14" ht="15" thickBot="1" x14ac:dyDescent="0.4">
      <c r="C95" s="412" t="s">
        <v>30</v>
      </c>
      <c r="D95" s="412"/>
      <c r="E95" s="214" t="s">
        <v>31</v>
      </c>
      <c r="F95" s="402">
        <f>'BENEFICIARI 4'!F82</f>
        <v>0</v>
      </c>
      <c r="G95" s="402"/>
      <c r="H95" s="402"/>
      <c r="I95" s="215">
        <f>'BENEFICIARI 4'!I82</f>
        <v>0</v>
      </c>
      <c r="J95" s="413">
        <f>'BENEFICIARI 4'!J82</f>
        <v>0</v>
      </c>
      <c r="K95" s="413"/>
      <c r="L95" s="216">
        <f>'BENEFICIARI 4'!K82</f>
        <v>0</v>
      </c>
      <c r="M95" s="224">
        <f>'BENEFICIARI 4'!M82</f>
        <v>0</v>
      </c>
      <c r="N95" s="228">
        <f>'BENEFICIARI 4'!N82</f>
        <v>0</v>
      </c>
    </row>
    <row r="96" spans="2:14" ht="15.5" x14ac:dyDescent="0.35">
      <c r="E96" s="171" t="s">
        <v>41</v>
      </c>
      <c r="F96" s="406">
        <f>'BENEFICIARI 4'!F83</f>
        <v>0</v>
      </c>
      <c r="G96" s="407"/>
      <c r="H96" s="407"/>
      <c r="I96" s="408"/>
      <c r="J96" s="403">
        <f>'BENEFICIARI 4'!J83</f>
        <v>0</v>
      </c>
      <c r="K96" s="404"/>
      <c r="L96" s="405"/>
      <c r="M96" s="223">
        <f>'BENEFICIARI 4'!M83</f>
        <v>0</v>
      </c>
      <c r="N96" s="227">
        <f>'BENEFICIARI 4'!N83</f>
        <v>0</v>
      </c>
    </row>
    <row r="98" spans="2:16" ht="15" thickBot="1" x14ac:dyDescent="0.4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180"/>
      <c r="M98" s="30"/>
      <c r="N98" s="30"/>
      <c r="O98" s="30"/>
      <c r="P98" s="30"/>
    </row>
  </sheetData>
  <sheetProtection algorithmName="SHA-512" hashValue="9WCENl6Xm4BDEhBIhC3vYPb02L+Srsy6dBb5madXqKCCn9fTXbv8O45wzHS6teVWXZspDYsZiNpNZ67jyfeBhg==" saltValue="NtcBTRyGhYdPu9nP4Zu1dA==" spinCount="100000" sheet="1" selectLockedCells="1" selectUnlockedCells="1"/>
  <mergeCells count="183">
    <mergeCell ref="J28:L28"/>
    <mergeCell ref="J44:L44"/>
    <mergeCell ref="J58:L58"/>
    <mergeCell ref="J72:L72"/>
    <mergeCell ref="J86:L86"/>
    <mergeCell ref="J39:L39"/>
    <mergeCell ref="F39:I39"/>
    <mergeCell ref="B5:I6"/>
    <mergeCell ref="F48:H48"/>
    <mergeCell ref="F82:I82"/>
    <mergeCell ref="D27:E27"/>
    <mergeCell ref="C45:D48"/>
    <mergeCell ref="F45:H45"/>
    <mergeCell ref="I45:I48"/>
    <mergeCell ref="J45:K45"/>
    <mergeCell ref="F46:H46"/>
    <mergeCell ref="J46:K46"/>
    <mergeCell ref="F36:H36"/>
    <mergeCell ref="J36:K36"/>
    <mergeCell ref="C37:D37"/>
    <mergeCell ref="F37:H37"/>
    <mergeCell ref="J37:K37"/>
    <mergeCell ref="F32:H32"/>
    <mergeCell ref="C67:D67"/>
    <mergeCell ref="F67:H67"/>
    <mergeCell ref="J67:K67"/>
    <mergeCell ref="F96:I96"/>
    <mergeCell ref="J96:L96"/>
    <mergeCell ref="F35:H35"/>
    <mergeCell ref="J35:K35"/>
    <mergeCell ref="F28:I28"/>
    <mergeCell ref="C29:D32"/>
    <mergeCell ref="F29:H29"/>
    <mergeCell ref="I29:I32"/>
    <mergeCell ref="J29:K29"/>
    <mergeCell ref="F30:H30"/>
    <mergeCell ref="J30:K30"/>
    <mergeCell ref="F31:H31"/>
    <mergeCell ref="J31:K31"/>
    <mergeCell ref="F51:H51"/>
    <mergeCell ref="J51:K51"/>
    <mergeCell ref="F52:H52"/>
    <mergeCell ref="J52:K52"/>
    <mergeCell ref="C53:D53"/>
    <mergeCell ref="F53:H53"/>
    <mergeCell ref="J53:K53"/>
    <mergeCell ref="F47:H47"/>
    <mergeCell ref="C63:D66"/>
    <mergeCell ref="J60:K60"/>
    <mergeCell ref="F61:H61"/>
    <mergeCell ref="J61:K61"/>
    <mergeCell ref="F62:H62"/>
    <mergeCell ref="J62:K62"/>
    <mergeCell ref="F49:H49"/>
    <mergeCell ref="I49:I52"/>
    <mergeCell ref="J49:K49"/>
    <mergeCell ref="F50:H50"/>
    <mergeCell ref="J50:K50"/>
    <mergeCell ref="F58:I58"/>
    <mergeCell ref="B57:D57"/>
    <mergeCell ref="J32:K32"/>
    <mergeCell ref="C33:D36"/>
    <mergeCell ref="F33:H33"/>
    <mergeCell ref="I33:I36"/>
    <mergeCell ref="J33:K33"/>
    <mergeCell ref="F34:H34"/>
    <mergeCell ref="J34:K34"/>
    <mergeCell ref="F54:I54"/>
    <mergeCell ref="C49:D52"/>
    <mergeCell ref="F44:I44"/>
    <mergeCell ref="J47:K47"/>
    <mergeCell ref="C95:D95"/>
    <mergeCell ref="F95:H95"/>
    <mergeCell ref="J95:K95"/>
    <mergeCell ref="J88:K88"/>
    <mergeCell ref="F89:H89"/>
    <mergeCell ref="J89:K89"/>
    <mergeCell ref="F90:H90"/>
    <mergeCell ref="J90:K90"/>
    <mergeCell ref="C91:D94"/>
    <mergeCell ref="F91:H91"/>
    <mergeCell ref="I91:I94"/>
    <mergeCell ref="J91:K91"/>
    <mergeCell ref="F92:H92"/>
    <mergeCell ref="C87:D90"/>
    <mergeCell ref="F87:H87"/>
    <mergeCell ref="I87:I90"/>
    <mergeCell ref="J87:K87"/>
    <mergeCell ref="F88:H88"/>
    <mergeCell ref="F93:H93"/>
    <mergeCell ref="J93:K93"/>
    <mergeCell ref="F94:H94"/>
    <mergeCell ref="J94:K94"/>
    <mergeCell ref="L29:L32"/>
    <mergeCell ref="L33:L36"/>
    <mergeCell ref="L45:L48"/>
    <mergeCell ref="L49:L52"/>
    <mergeCell ref="L59:L62"/>
    <mergeCell ref="F57:H57"/>
    <mergeCell ref="F71:H71"/>
    <mergeCell ref="F85:H85"/>
    <mergeCell ref="J92:K92"/>
    <mergeCell ref="F86:I86"/>
    <mergeCell ref="J78:K78"/>
    <mergeCell ref="F79:H79"/>
    <mergeCell ref="J79:K79"/>
    <mergeCell ref="F80:H80"/>
    <mergeCell ref="J48:K48"/>
    <mergeCell ref="J82:L82"/>
    <mergeCell ref="F63:H63"/>
    <mergeCell ref="I63:I66"/>
    <mergeCell ref="L63:L66"/>
    <mergeCell ref="L87:L90"/>
    <mergeCell ref="J80:K80"/>
    <mergeCell ref="J54:L54"/>
    <mergeCell ref="L91:L94"/>
    <mergeCell ref="J63:K63"/>
    <mergeCell ref="C81:D81"/>
    <mergeCell ref="F81:H81"/>
    <mergeCell ref="J81:K81"/>
    <mergeCell ref="J74:K74"/>
    <mergeCell ref="F75:H75"/>
    <mergeCell ref="J75:K75"/>
    <mergeCell ref="F76:H76"/>
    <mergeCell ref="J76:K76"/>
    <mergeCell ref="C77:D80"/>
    <mergeCell ref="F77:H77"/>
    <mergeCell ref="I77:I80"/>
    <mergeCell ref="J77:K77"/>
    <mergeCell ref="F78:H78"/>
    <mergeCell ref="C73:D76"/>
    <mergeCell ref="F73:H73"/>
    <mergeCell ref="I73:I76"/>
    <mergeCell ref="J73:K73"/>
    <mergeCell ref="F74:H74"/>
    <mergeCell ref="F14:G14"/>
    <mergeCell ref="F15:G15"/>
    <mergeCell ref="D11:E11"/>
    <mergeCell ref="D12:E12"/>
    <mergeCell ref="D13:E13"/>
    <mergeCell ref="B16:C16"/>
    <mergeCell ref="C21:D21"/>
    <mergeCell ref="L73:L76"/>
    <mergeCell ref="L77:L80"/>
    <mergeCell ref="J64:K64"/>
    <mergeCell ref="F65:H65"/>
    <mergeCell ref="J65:K65"/>
    <mergeCell ref="F66:H66"/>
    <mergeCell ref="J66:K66"/>
    <mergeCell ref="F64:H64"/>
    <mergeCell ref="F72:I72"/>
    <mergeCell ref="J68:L68"/>
    <mergeCell ref="F68:I68"/>
    <mergeCell ref="J38:L38"/>
    <mergeCell ref="C59:D62"/>
    <mergeCell ref="F59:H59"/>
    <mergeCell ref="I59:I62"/>
    <mergeCell ref="J59:K59"/>
    <mergeCell ref="F60:H60"/>
    <mergeCell ref="F21:G21"/>
    <mergeCell ref="C22:D22"/>
    <mergeCell ref="F22:G22"/>
    <mergeCell ref="F38:I38"/>
    <mergeCell ref="D16:I16"/>
    <mergeCell ref="H9:I9"/>
    <mergeCell ref="D9:E9"/>
    <mergeCell ref="B71:D71"/>
    <mergeCell ref="B85:D85"/>
    <mergeCell ref="F11:G11"/>
    <mergeCell ref="B27:C27"/>
    <mergeCell ref="B9:C9"/>
    <mergeCell ref="F9:G9"/>
    <mergeCell ref="B12:C12"/>
    <mergeCell ref="B13:C13"/>
    <mergeCell ref="B14:C14"/>
    <mergeCell ref="B15:C15"/>
    <mergeCell ref="B11:C11"/>
    <mergeCell ref="F43:H43"/>
    <mergeCell ref="B43:D43"/>
    <mergeCell ref="D14:E14"/>
    <mergeCell ref="D15:E15"/>
    <mergeCell ref="F12:G12"/>
    <mergeCell ref="F13:G13"/>
  </mergeCells>
  <conditionalFormatting sqref="I12:I15">
    <cfRule type="cellIs" priority="13" stopIfTrue="1" operator="equal">
      <formula>0</formula>
    </cfRule>
    <cfRule type="cellIs" dxfId="11" priority="14" operator="lessThanOrEqual">
      <formula>$H$12</formula>
    </cfRule>
    <cfRule type="cellIs" dxfId="10" priority="15" operator="greaterThan">
      <formula>$H$12</formula>
    </cfRule>
  </conditionalFormatting>
  <conditionalFormatting sqref="I22">
    <cfRule type="containsText" dxfId="9" priority="7" operator="containsText" text="N/A">
      <formula>NOT(ISERROR(SEARCH("N/A",I22)))</formula>
    </cfRule>
    <cfRule type="cellIs" priority="10" stopIfTrue="1" operator="equal">
      <formula>0</formula>
    </cfRule>
    <cfRule type="cellIs" dxfId="8" priority="11" operator="lessThanOrEqual">
      <formula>$H$21</formula>
    </cfRule>
    <cfRule type="cellIs" dxfId="7" priority="12" operator="greaterThan">
      <formula>$H$21</formula>
    </cfRule>
  </conditionalFormatting>
  <conditionalFormatting sqref="C22:F22">
    <cfRule type="containsText" dxfId="6" priority="9" operator="containsText" text="N/A">
      <formula>NOT(ISERROR(SEARCH("N/A",C22)))</formula>
    </cfRule>
  </conditionalFormatting>
  <conditionalFormatting sqref="H22">
    <cfRule type="containsText" dxfId="5" priority="8" operator="containsText" text="N/A">
      <formula>NOT(ISERROR(SEARCH("N/A",H22)))</formula>
    </cfRule>
  </conditionalFormatting>
  <conditionalFormatting sqref="F38:I38">
    <cfRule type="cellIs" priority="4" stopIfTrue="1" operator="equal">
      <formula>0</formula>
    </cfRule>
  </conditionalFormatting>
  <conditionalFormatting sqref="J38:L38">
    <cfRule type="cellIs" dxfId="4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greaterThanOrEqual" id="{A3B61B67-6685-4560-B8D4-C5AAE29B7144}">
            <xm:f>Desplegables!$H$16</xm:f>
            <x14:dxf>
              <font>
                <color rgb="FF006100"/>
              </font>
              <fill>
                <patternFill>
                  <bgColor rgb="FFC6ECCE"/>
                </patternFill>
              </fill>
            </x14:dxf>
          </x14:cfRule>
          <x14:cfRule type="cellIs" priority="6" operator="lessThan" id="{3AB28CBE-5B3E-4B6E-993B-0B5B280C884A}">
            <xm:f>Desplegables!$H$16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ellIs" priority="2" operator="greaterThanOrEqual" id="{FDA81D06-B319-4775-8A96-EEA0FC595876}">
            <xm:f>Desplegables!$H$16</xm:f>
            <x14:dxf>
              <font>
                <color rgb="FF006100"/>
              </font>
              <fill>
                <patternFill>
                  <bgColor rgb="FFC6ECCE"/>
                </patternFill>
              </fill>
            </x14:dxf>
          </x14:cfRule>
          <x14:cfRule type="cellIs" priority="3" operator="lessThan" id="{B151237C-DA7B-4BA5-AA96-69748C3669C8}">
            <xm:f>Desplegables!$H$16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F30EDBE-E0B7-4C31-85AF-5AF8E7A4E524}">
          <x14:formula1>
            <xm:f>IF($B$22="SI",Desplegables!$J$6:$J$22,Desplegables!$J$23)</xm:f>
          </x14:formula1>
          <xm:sqref>E22</xm:sqref>
        </x14:dataValidation>
        <x14:dataValidation type="list" allowBlank="1" showInputMessage="1" showErrorMessage="1" xr:uid="{AFE21239-1342-4DEC-A1D3-72E17F8FCE32}">
          <x14:formula1>
            <xm:f>Desplegables!$I$6:$I$7</xm:f>
          </x14:formula1>
          <xm:sqref>B22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72A41-ECD6-4E6B-A7FB-E5743E90BB8D}">
  <sheetPr codeName="Hoja2"/>
  <dimension ref="A5:BQ75"/>
  <sheetViews>
    <sheetView topLeftCell="K1" workbookViewId="0">
      <selection activeCell="W14" sqref="W14"/>
    </sheetView>
  </sheetViews>
  <sheetFormatPr defaultColWidth="11.453125" defaultRowHeight="14.5" x14ac:dyDescent="0.35"/>
  <cols>
    <col min="1" max="1" width="3" style="1" hidden="1" customWidth="1"/>
    <col min="2" max="2" width="8.7265625" style="1" hidden="1" customWidth="1"/>
    <col min="3" max="3" width="3" style="1" hidden="1" customWidth="1"/>
    <col min="4" max="4" width="26.453125" style="1" hidden="1" customWidth="1"/>
    <col min="5" max="5" width="24.81640625" style="1" hidden="1" customWidth="1"/>
    <col min="6" max="6" width="21.1796875" style="1" hidden="1" customWidth="1"/>
    <col min="7" max="7" width="16.26953125" style="1" hidden="1" customWidth="1"/>
    <col min="8" max="9" width="25.1796875" style="1" hidden="1" customWidth="1"/>
    <col min="10" max="10" width="38.26953125" style="1" hidden="1" customWidth="1"/>
    <col min="11" max="69" width="11.453125" style="1"/>
    <col min="70" max="16384" width="11.453125" style="8"/>
  </cols>
  <sheetData>
    <row r="5" spans="2:13" x14ac:dyDescent="0.35">
      <c r="B5" s="14" t="s">
        <v>71</v>
      </c>
      <c r="D5" s="14" t="s">
        <v>0</v>
      </c>
      <c r="E5" s="14" t="s">
        <v>45</v>
      </c>
      <c r="G5" s="14" t="s">
        <v>72</v>
      </c>
      <c r="I5" s="12" t="s">
        <v>143</v>
      </c>
      <c r="J5" s="12" t="s">
        <v>144</v>
      </c>
    </row>
    <row r="6" spans="2:13" x14ac:dyDescent="0.35">
      <c r="B6" s="24">
        <v>1</v>
      </c>
      <c r="D6" s="16" t="s">
        <v>7</v>
      </c>
      <c r="E6" s="16" t="s">
        <v>15</v>
      </c>
      <c r="G6" s="24" t="s">
        <v>73</v>
      </c>
      <c r="I6" s="24" t="s">
        <v>73</v>
      </c>
      <c r="J6" s="24" t="s">
        <v>145</v>
      </c>
    </row>
    <row r="7" spans="2:13" x14ac:dyDescent="0.35">
      <c r="B7" s="24">
        <v>2</v>
      </c>
      <c r="D7" s="16" t="s">
        <v>6</v>
      </c>
      <c r="E7" s="16" t="s">
        <v>16</v>
      </c>
      <c r="G7" s="24" t="s">
        <v>74</v>
      </c>
      <c r="I7" s="24" t="s">
        <v>74</v>
      </c>
      <c r="J7" s="24" t="s">
        <v>146</v>
      </c>
    </row>
    <row r="8" spans="2:13" x14ac:dyDescent="0.35">
      <c r="B8" s="24">
        <v>3</v>
      </c>
      <c r="D8" s="16" t="s">
        <v>30</v>
      </c>
      <c r="E8" s="16" t="s">
        <v>17</v>
      </c>
      <c r="G8" s="24" t="s">
        <v>75</v>
      </c>
      <c r="I8" s="24" t="s">
        <v>75</v>
      </c>
      <c r="J8" s="24" t="s">
        <v>147</v>
      </c>
    </row>
    <row r="9" spans="2:13" x14ac:dyDescent="0.35">
      <c r="B9" s="24">
        <v>4</v>
      </c>
      <c r="D9" s="3"/>
      <c r="E9" s="16" t="s">
        <v>67</v>
      </c>
      <c r="F9" s="3"/>
      <c r="J9" s="24" t="s">
        <v>148</v>
      </c>
    </row>
    <row r="10" spans="2:13" x14ac:dyDescent="0.35">
      <c r="B10" s="24">
        <v>5</v>
      </c>
      <c r="D10" s="3"/>
      <c r="E10" s="3"/>
      <c r="F10" s="3"/>
      <c r="J10" s="24" t="s">
        <v>149</v>
      </c>
    </row>
    <row r="11" spans="2:13" x14ac:dyDescent="0.35">
      <c r="B11" s="24">
        <v>6</v>
      </c>
      <c r="J11" s="24" t="s">
        <v>150</v>
      </c>
    </row>
    <row r="12" spans="2:13" x14ac:dyDescent="0.35">
      <c r="B12" s="24">
        <v>7</v>
      </c>
      <c r="D12" s="13" t="s">
        <v>0</v>
      </c>
      <c r="E12" s="13" t="s">
        <v>22</v>
      </c>
      <c r="F12" s="13" t="s">
        <v>23</v>
      </c>
      <c r="H12" s="45" t="s">
        <v>136</v>
      </c>
      <c r="J12" s="24" t="s">
        <v>151</v>
      </c>
    </row>
    <row r="13" spans="2:13" ht="15" customHeight="1" x14ac:dyDescent="0.35">
      <c r="D13" s="17" t="s">
        <v>7</v>
      </c>
      <c r="E13" s="17" t="s">
        <v>15</v>
      </c>
      <c r="F13" s="18">
        <v>0.7</v>
      </c>
      <c r="H13" s="46">
        <v>250000</v>
      </c>
      <c r="J13" s="24" t="s">
        <v>152</v>
      </c>
      <c r="K13" s="2"/>
      <c r="L13" s="2"/>
      <c r="M13" s="2"/>
    </row>
    <row r="14" spans="2:13" x14ac:dyDescent="0.35">
      <c r="D14" s="17" t="s">
        <v>7</v>
      </c>
      <c r="E14" s="17" t="s">
        <v>16</v>
      </c>
      <c r="F14" s="18">
        <v>0.6</v>
      </c>
      <c r="J14" s="24" t="s">
        <v>153</v>
      </c>
      <c r="K14" s="2"/>
      <c r="L14" s="2"/>
      <c r="M14" s="2"/>
    </row>
    <row r="15" spans="2:13" x14ac:dyDescent="0.35">
      <c r="D15" s="17" t="s">
        <v>7</v>
      </c>
      <c r="E15" s="17" t="s">
        <v>17</v>
      </c>
      <c r="F15" s="18">
        <v>0.5</v>
      </c>
      <c r="H15" s="45" t="s">
        <v>135</v>
      </c>
      <c r="J15" s="24" t="s">
        <v>154</v>
      </c>
      <c r="K15" s="2"/>
      <c r="L15" s="2"/>
      <c r="M15" s="2"/>
    </row>
    <row r="16" spans="2:13" x14ac:dyDescent="0.35">
      <c r="D16" s="17" t="s">
        <v>6</v>
      </c>
      <c r="E16" s="17" t="s">
        <v>15</v>
      </c>
      <c r="F16" s="18">
        <v>0.45</v>
      </c>
      <c r="H16" s="46">
        <v>120000</v>
      </c>
      <c r="J16" s="24" t="s">
        <v>159</v>
      </c>
      <c r="K16" s="2"/>
      <c r="L16" s="2"/>
      <c r="M16" s="2"/>
    </row>
    <row r="17" spans="4:13" x14ac:dyDescent="0.35">
      <c r="D17" s="17" t="s">
        <v>6</v>
      </c>
      <c r="E17" s="17" t="s">
        <v>16</v>
      </c>
      <c r="F17" s="18">
        <v>0.35</v>
      </c>
      <c r="H17" s="2"/>
      <c r="I17" s="2"/>
      <c r="J17" s="24" t="s">
        <v>155</v>
      </c>
      <c r="K17" s="2"/>
      <c r="L17" s="2"/>
      <c r="M17" s="2"/>
    </row>
    <row r="18" spans="4:13" x14ac:dyDescent="0.35">
      <c r="D18" s="17" t="s">
        <v>6</v>
      </c>
      <c r="E18" s="17" t="s">
        <v>17</v>
      </c>
      <c r="F18" s="18">
        <v>0.25</v>
      </c>
      <c r="H18" s="45" t="s">
        <v>138</v>
      </c>
      <c r="I18" s="2"/>
      <c r="J18" s="24" t="s">
        <v>160</v>
      </c>
      <c r="K18" s="2"/>
      <c r="L18" s="2"/>
      <c r="M18" s="2"/>
    </row>
    <row r="19" spans="4:13" x14ac:dyDescent="0.35">
      <c r="D19" s="17" t="s">
        <v>47</v>
      </c>
      <c r="E19" s="17" t="s">
        <v>67</v>
      </c>
      <c r="F19" s="18">
        <v>1</v>
      </c>
      <c r="H19" s="46">
        <v>250000</v>
      </c>
      <c r="I19" s="2"/>
      <c r="J19" s="24" t="s">
        <v>156</v>
      </c>
      <c r="K19" s="2"/>
      <c r="L19" s="2"/>
      <c r="M19" s="2"/>
    </row>
    <row r="20" spans="4:13" s="1" customFormat="1" x14ac:dyDescent="0.35">
      <c r="F20" s="23"/>
      <c r="H20" s="2"/>
      <c r="I20" s="2"/>
      <c r="J20" s="24" t="s">
        <v>157</v>
      </c>
      <c r="K20" s="2"/>
      <c r="L20" s="2"/>
      <c r="M20" s="2"/>
    </row>
    <row r="21" spans="4:13" x14ac:dyDescent="0.35">
      <c r="D21" s="13" t="s">
        <v>0</v>
      </c>
      <c r="E21" s="13" t="s">
        <v>76</v>
      </c>
      <c r="F21" s="13" t="s">
        <v>23</v>
      </c>
      <c r="H21" s="45" t="s">
        <v>137</v>
      </c>
      <c r="I21" s="2"/>
      <c r="J21" s="24" t="s">
        <v>161</v>
      </c>
      <c r="K21" s="2"/>
      <c r="L21" s="2"/>
      <c r="M21" s="2"/>
    </row>
    <row r="22" spans="4:13" x14ac:dyDescent="0.35">
      <c r="D22" s="17" t="s">
        <v>30</v>
      </c>
      <c r="E22" s="17" t="s">
        <v>77</v>
      </c>
      <c r="F22" s="18">
        <v>1</v>
      </c>
      <c r="H22" s="46">
        <v>100000</v>
      </c>
      <c r="I22" s="2"/>
      <c r="J22" s="24" t="s">
        <v>158</v>
      </c>
      <c r="K22" s="2"/>
      <c r="L22" s="2"/>
      <c r="M22" s="2"/>
    </row>
    <row r="23" spans="4:13" x14ac:dyDescent="0.35">
      <c r="J23" s="24" t="s">
        <v>75</v>
      </c>
    </row>
    <row r="24" spans="4:13" x14ac:dyDescent="0.35">
      <c r="D24" s="12" t="s">
        <v>32</v>
      </c>
      <c r="E24" s="19">
        <v>7.0000000000000007E-2</v>
      </c>
    </row>
    <row r="25" spans="4:13" s="1" customFormat="1" x14ac:dyDescent="0.35">
      <c r="D25" s="15"/>
      <c r="E25" s="22"/>
    </row>
    <row r="26" spans="4:13" s="1" customFormat="1" x14ac:dyDescent="0.35">
      <c r="D26" s="13" t="s">
        <v>80</v>
      </c>
      <c r="E26" s="13" t="s">
        <v>48</v>
      </c>
      <c r="F26" s="13" t="s">
        <v>49</v>
      </c>
      <c r="G26" s="21"/>
      <c r="H26" s="21"/>
      <c r="I26" s="21"/>
      <c r="J26" s="21"/>
    </row>
    <row r="27" spans="4:13" s="1" customFormat="1" x14ac:dyDescent="0.35">
      <c r="D27" s="18">
        <v>0.1</v>
      </c>
      <c r="E27" s="18">
        <v>0.8</v>
      </c>
      <c r="F27" s="17" t="s">
        <v>15</v>
      </c>
      <c r="G27" s="21"/>
      <c r="H27" s="21"/>
      <c r="I27" s="21"/>
      <c r="J27" s="21"/>
    </row>
    <row r="28" spans="4:13" s="1" customFormat="1" x14ac:dyDescent="0.35">
      <c r="D28" s="18">
        <v>0.1</v>
      </c>
      <c r="E28" s="18">
        <v>0.8</v>
      </c>
      <c r="F28" s="17" t="s">
        <v>16</v>
      </c>
      <c r="G28" s="21"/>
      <c r="H28" s="21"/>
      <c r="I28" s="13" t="s">
        <v>181</v>
      </c>
      <c r="J28" s="13" t="s">
        <v>182</v>
      </c>
    </row>
    <row r="29" spans="4:13" x14ac:dyDescent="0.35">
      <c r="D29" s="18">
        <v>0.1</v>
      </c>
      <c r="E29" s="18">
        <v>0.8</v>
      </c>
      <c r="F29" s="17" t="s">
        <v>17</v>
      </c>
      <c r="G29" s="21"/>
      <c r="H29" s="21"/>
      <c r="I29" s="17" t="s">
        <v>15</v>
      </c>
      <c r="J29" s="18">
        <v>0.2</v>
      </c>
    </row>
    <row r="30" spans="4:13" x14ac:dyDescent="0.35">
      <c r="D30" s="18">
        <v>1</v>
      </c>
      <c r="E30" s="18">
        <v>1</v>
      </c>
      <c r="F30" s="17" t="s">
        <v>67</v>
      </c>
      <c r="G30" s="21"/>
      <c r="H30" s="21"/>
      <c r="I30" s="17" t="s">
        <v>16</v>
      </c>
      <c r="J30" s="18">
        <v>0.2</v>
      </c>
    </row>
    <row r="31" spans="4:13" s="1" customFormat="1" x14ac:dyDescent="0.35">
      <c r="D31" s="49" t="s">
        <v>174</v>
      </c>
      <c r="F31" s="49" t="s">
        <v>175</v>
      </c>
      <c r="H31" s="21"/>
      <c r="I31" s="17" t="s">
        <v>17</v>
      </c>
      <c r="J31" s="18">
        <v>0.2</v>
      </c>
    </row>
    <row r="32" spans="4:13" s="1" customFormat="1" x14ac:dyDescent="0.35">
      <c r="D32" s="13" t="s">
        <v>57</v>
      </c>
      <c r="E32" s="13" t="s">
        <v>49</v>
      </c>
      <c r="F32" s="13" t="s">
        <v>57</v>
      </c>
      <c r="G32" s="13" t="s">
        <v>49</v>
      </c>
      <c r="H32" s="21"/>
      <c r="I32" s="17" t="s">
        <v>67</v>
      </c>
      <c r="J32" s="18">
        <v>0.8</v>
      </c>
    </row>
    <row r="33" spans="4:11" s="1" customFormat="1" x14ac:dyDescent="0.35">
      <c r="D33" s="50">
        <v>0.7</v>
      </c>
      <c r="E33" s="17" t="s">
        <v>15</v>
      </c>
      <c r="F33" s="50">
        <v>1</v>
      </c>
      <c r="G33" s="17" t="s">
        <v>15</v>
      </c>
      <c r="H33" s="21"/>
      <c r="I33" s="21"/>
      <c r="J33" s="245"/>
    </row>
    <row r="34" spans="4:11" s="1" customFormat="1" x14ac:dyDescent="0.35">
      <c r="D34" s="50">
        <v>0.7</v>
      </c>
      <c r="E34" s="17" t="s">
        <v>16</v>
      </c>
      <c r="F34" s="50">
        <v>1</v>
      </c>
      <c r="G34" s="17" t="s">
        <v>16</v>
      </c>
      <c r="H34" s="21"/>
      <c r="I34" s="21"/>
      <c r="J34" s="21"/>
    </row>
    <row r="35" spans="4:11" s="1" customFormat="1" x14ac:dyDescent="0.35">
      <c r="D35" s="50">
        <v>0.7</v>
      </c>
      <c r="E35" s="17" t="s">
        <v>17</v>
      </c>
      <c r="F35" s="50">
        <v>1</v>
      </c>
      <c r="G35" s="17" t="s">
        <v>17</v>
      </c>
      <c r="H35" s="21"/>
      <c r="I35" s="21"/>
      <c r="J35" s="21"/>
    </row>
    <row r="36" spans="4:11" s="1" customFormat="1" x14ac:dyDescent="0.35">
      <c r="D36" s="50">
        <v>0.5</v>
      </c>
      <c r="E36" s="17" t="s">
        <v>67</v>
      </c>
      <c r="F36" s="21"/>
      <c r="G36" s="21"/>
      <c r="H36" s="21"/>
      <c r="I36" s="21"/>
      <c r="J36" s="21"/>
    </row>
    <row r="37" spans="4:11" s="1" customFormat="1" x14ac:dyDescent="0.35">
      <c r="D37" s="50">
        <v>0.7</v>
      </c>
      <c r="E37" s="17" t="s">
        <v>176</v>
      </c>
      <c r="G37" s="21"/>
      <c r="H37" s="21"/>
      <c r="I37" s="21"/>
      <c r="J37" s="21"/>
    </row>
    <row r="39" spans="4:11" x14ac:dyDescent="0.35">
      <c r="D39" s="20" t="s">
        <v>62</v>
      </c>
      <c r="E39" s="10" t="s">
        <v>46</v>
      </c>
    </row>
    <row r="40" spans="4:11" x14ac:dyDescent="0.35">
      <c r="D40" s="433" t="s">
        <v>63</v>
      </c>
      <c r="E40" s="434"/>
      <c r="F40" s="434"/>
      <c r="G40" s="434"/>
      <c r="H40" s="434"/>
      <c r="I40" s="434"/>
      <c r="J40" s="434"/>
      <c r="K40" s="435"/>
    </row>
    <row r="41" spans="4:11" x14ac:dyDescent="0.35">
      <c r="D41" s="433" t="s">
        <v>64</v>
      </c>
      <c r="E41" s="434"/>
      <c r="F41" s="434"/>
      <c r="G41" s="434"/>
      <c r="H41" s="434"/>
      <c r="I41" s="434"/>
      <c r="J41" s="434"/>
      <c r="K41" s="435"/>
    </row>
    <row r="42" spans="4:11" x14ac:dyDescent="0.35">
      <c r="D42" s="433" t="s">
        <v>65</v>
      </c>
      <c r="E42" s="434"/>
      <c r="F42" s="434"/>
      <c r="G42" s="434"/>
      <c r="H42" s="434"/>
      <c r="I42" s="434"/>
      <c r="J42" s="434"/>
      <c r="K42" s="435"/>
    </row>
    <row r="43" spans="4:11" x14ac:dyDescent="0.35">
      <c r="D43" s="433"/>
      <c r="E43" s="434"/>
      <c r="F43" s="434"/>
      <c r="G43" s="434"/>
      <c r="H43" s="434"/>
      <c r="I43" s="434"/>
      <c r="J43" s="434"/>
      <c r="K43" s="435"/>
    </row>
    <row r="47" spans="4:11" x14ac:dyDescent="0.35">
      <c r="D47" s="436" t="s">
        <v>51</v>
      </c>
      <c r="E47" s="436"/>
      <c r="F47" s="436"/>
      <c r="G47" s="436"/>
      <c r="H47" s="436"/>
      <c r="I47" s="436"/>
      <c r="J47" s="436"/>
      <c r="K47" s="436"/>
    </row>
    <row r="48" spans="4:11" ht="36.75" customHeight="1" x14ac:dyDescent="0.35">
      <c r="D48" s="432" t="s">
        <v>92</v>
      </c>
      <c r="E48" s="432"/>
      <c r="F48" s="432"/>
      <c r="G48" s="432"/>
      <c r="H48" s="432"/>
      <c r="I48" s="432"/>
      <c r="J48" s="432"/>
      <c r="K48" s="432"/>
    </row>
    <row r="49" spans="4:11" ht="12" customHeight="1" x14ac:dyDescent="0.35">
      <c r="D49" s="48"/>
      <c r="E49" s="48"/>
      <c r="F49" s="48"/>
      <c r="G49" s="48"/>
      <c r="H49" s="48"/>
      <c r="I49" s="48"/>
      <c r="J49" s="48"/>
      <c r="K49" s="48"/>
    </row>
    <row r="50" spans="4:11" x14ac:dyDescent="0.35">
      <c r="D50" s="436" t="s">
        <v>52</v>
      </c>
      <c r="E50" s="436"/>
      <c r="F50" s="436"/>
      <c r="G50" s="436"/>
      <c r="H50" s="436"/>
      <c r="I50" s="436"/>
      <c r="J50" s="436"/>
      <c r="K50" s="436"/>
    </row>
    <row r="51" spans="4:11" ht="37.5" customHeight="1" x14ac:dyDescent="0.35">
      <c r="D51" s="432" t="s">
        <v>93</v>
      </c>
      <c r="E51" s="432"/>
      <c r="F51" s="432"/>
      <c r="G51" s="432"/>
      <c r="H51" s="432"/>
      <c r="I51" s="432"/>
      <c r="J51" s="432"/>
      <c r="K51" s="432"/>
    </row>
    <row r="53" spans="4:11" x14ac:dyDescent="0.35">
      <c r="D53" s="436" t="s">
        <v>50</v>
      </c>
      <c r="E53" s="436"/>
      <c r="F53" s="436"/>
      <c r="G53" s="436"/>
      <c r="H53" s="436"/>
      <c r="I53" s="436"/>
      <c r="J53" s="436"/>
      <c r="K53" s="436"/>
    </row>
    <row r="54" spans="4:11" ht="25.5" customHeight="1" x14ac:dyDescent="0.35">
      <c r="D54" s="432" t="s">
        <v>94</v>
      </c>
      <c r="E54" s="432"/>
      <c r="F54" s="432"/>
      <c r="G54" s="432"/>
      <c r="H54" s="432"/>
      <c r="I54" s="432"/>
      <c r="J54" s="432"/>
      <c r="K54" s="432"/>
    </row>
    <row r="55" spans="4:11" x14ac:dyDescent="0.35">
      <c r="D55" s="436" t="s">
        <v>78</v>
      </c>
      <c r="E55" s="436"/>
      <c r="F55" s="436"/>
      <c r="G55" s="436"/>
      <c r="H55" s="436"/>
      <c r="I55" s="436"/>
      <c r="J55" s="436"/>
      <c r="K55" s="436"/>
    </row>
    <row r="56" spans="4:11" ht="27.75" customHeight="1" x14ac:dyDescent="0.35">
      <c r="D56" s="432" t="s">
        <v>79</v>
      </c>
      <c r="E56" s="432"/>
      <c r="F56" s="432"/>
      <c r="G56" s="432"/>
      <c r="H56" s="432"/>
      <c r="I56" s="432"/>
      <c r="J56" s="432"/>
      <c r="K56" s="432"/>
    </row>
    <row r="58" spans="4:11" x14ac:dyDescent="0.35">
      <c r="D58" s="436" t="s">
        <v>58</v>
      </c>
      <c r="E58" s="436"/>
      <c r="F58" s="436"/>
      <c r="G58" s="436"/>
      <c r="H58" s="436"/>
      <c r="I58" s="436"/>
      <c r="J58" s="436"/>
      <c r="K58" s="436"/>
    </row>
    <row r="59" spans="4:11" ht="27.75" customHeight="1" x14ac:dyDescent="0.35">
      <c r="D59" s="432" t="s">
        <v>68</v>
      </c>
      <c r="E59" s="432"/>
      <c r="F59" s="432"/>
      <c r="G59" s="432"/>
      <c r="H59" s="432"/>
      <c r="I59" s="432"/>
      <c r="J59" s="432"/>
      <c r="K59" s="432"/>
    </row>
    <row r="63" spans="4:11" ht="15" thickBot="1" x14ac:dyDescent="0.4">
      <c r="D63" s="440" t="s">
        <v>82</v>
      </c>
      <c r="E63" s="440"/>
      <c r="F63" s="440"/>
      <c r="G63" s="440" t="s">
        <v>85</v>
      </c>
      <c r="H63" s="440"/>
      <c r="I63" s="440"/>
      <c r="J63" s="440"/>
    </row>
    <row r="64" spans="4:11" ht="66" customHeight="1" x14ac:dyDescent="0.35">
      <c r="D64" s="443" t="s">
        <v>95</v>
      </c>
      <c r="E64" s="443"/>
      <c r="F64" s="443"/>
      <c r="G64" s="444" t="s">
        <v>97</v>
      </c>
      <c r="H64" s="445"/>
      <c r="I64" s="445"/>
      <c r="J64" s="445"/>
    </row>
    <row r="65" spans="4:10" ht="15" thickBot="1" x14ac:dyDescent="0.4">
      <c r="D65" s="440" t="s">
        <v>84</v>
      </c>
      <c r="E65" s="440"/>
      <c r="F65" s="440"/>
      <c r="G65" s="440" t="s">
        <v>91</v>
      </c>
      <c r="H65" s="440"/>
      <c r="I65" s="440"/>
      <c r="J65" s="440"/>
    </row>
    <row r="66" spans="4:10" x14ac:dyDescent="0.35">
      <c r="D66" s="437" t="s">
        <v>96</v>
      </c>
      <c r="E66" s="437"/>
      <c r="F66" s="437"/>
      <c r="G66" s="438" t="s">
        <v>98</v>
      </c>
      <c r="H66" s="439"/>
      <c r="I66" s="439"/>
      <c r="J66" s="439"/>
    </row>
    <row r="67" spans="4:10" ht="15" thickBot="1" x14ac:dyDescent="0.4">
      <c r="D67" s="3"/>
      <c r="E67" s="3"/>
      <c r="F67" s="3"/>
      <c r="G67" s="440" t="s">
        <v>83</v>
      </c>
      <c r="H67" s="440"/>
      <c r="I67" s="440"/>
      <c r="J67" s="440"/>
    </row>
    <row r="68" spans="4:10" ht="15.5" x14ac:dyDescent="0.35">
      <c r="D68" s="3"/>
      <c r="E68" s="3"/>
      <c r="F68" s="3"/>
      <c r="G68" s="441"/>
      <c r="H68" s="442"/>
      <c r="I68" s="442"/>
      <c r="J68" s="442"/>
    </row>
    <row r="72" spans="4:10" x14ac:dyDescent="0.35">
      <c r="D72" s="1" t="s">
        <v>139</v>
      </c>
    </row>
    <row r="73" spans="4:10" x14ac:dyDescent="0.35">
      <c r="D73" s="1" t="s">
        <v>140</v>
      </c>
    </row>
    <row r="74" spans="4:10" x14ac:dyDescent="0.35">
      <c r="D74" s="1" t="s">
        <v>142</v>
      </c>
    </row>
    <row r="75" spans="4:10" x14ac:dyDescent="0.35">
      <c r="D75" s="1" t="s">
        <v>141</v>
      </c>
    </row>
  </sheetData>
  <sheetProtection algorithmName="SHA-512" hashValue="E7tYJAX113//nfFajiW05HqrIS1DKs0mU4+9S7VEoDniymVoxFu4biNCYqYSPcIfz2R4gkJWuBa82rWKYNqZHg==" saltValue="98rL6ZK+2+3lCFLlc/ORug==" spinCount="100000" sheet="1" selectLockedCells="1" selectUnlockedCells="1"/>
  <mergeCells count="24">
    <mergeCell ref="D66:F66"/>
    <mergeCell ref="G66:J66"/>
    <mergeCell ref="G67:J67"/>
    <mergeCell ref="G68:J68"/>
    <mergeCell ref="D63:F63"/>
    <mergeCell ref="G63:J63"/>
    <mergeCell ref="D64:F64"/>
    <mergeCell ref="G64:J64"/>
    <mergeCell ref="D65:F65"/>
    <mergeCell ref="G65:J65"/>
    <mergeCell ref="D59:K59"/>
    <mergeCell ref="D48:K48"/>
    <mergeCell ref="D54:K54"/>
    <mergeCell ref="D40:K40"/>
    <mergeCell ref="D58:K58"/>
    <mergeCell ref="D47:K47"/>
    <mergeCell ref="D53:K53"/>
    <mergeCell ref="D50:K50"/>
    <mergeCell ref="D51:K51"/>
    <mergeCell ref="D41:K41"/>
    <mergeCell ref="D42:K42"/>
    <mergeCell ref="D43:K43"/>
    <mergeCell ref="D55:K55"/>
    <mergeCell ref="D56:K5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8</vt:i4>
      </vt:variant>
      <vt:variant>
        <vt:lpstr>Intervals amb nom</vt:lpstr>
      </vt:variant>
      <vt:variant>
        <vt:i4>4</vt:i4>
      </vt:variant>
    </vt:vector>
  </HeadingPairs>
  <TitlesOfParts>
    <vt:vector size="12" baseType="lpstr">
      <vt:lpstr>INSTRUCCIONS Sol·licitant</vt:lpstr>
      <vt:lpstr>EMPRESA 1 - Líder</vt:lpstr>
      <vt:lpstr>BENEFICIARI 2</vt:lpstr>
      <vt:lpstr>BENEFICIARI 3</vt:lpstr>
      <vt:lpstr>BENEFICIARI 4</vt:lpstr>
      <vt:lpstr>Detall per Imprès Sol·licitud</vt:lpstr>
      <vt:lpstr>Pressupost Global - Resum</vt:lpstr>
      <vt:lpstr>Desplegables</vt:lpstr>
      <vt:lpstr>'BENEFICIARI 2'!Àrea_d'impressió</vt:lpstr>
      <vt:lpstr>'BENEFICIARI 3'!Àrea_d'impressió</vt:lpstr>
      <vt:lpstr>'BENEFICIARI 4'!Àrea_d'impressió</vt:lpstr>
      <vt:lpstr>'EMPRESA 1 - Líder'!Àrea_d'impressió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Pressupost RDECR20</dc:title>
  <dc:creator>Generalitat de Catalunya. ACCIÓ</dc:creator>
  <cp:keywords>ACCIÓ nuclis economia circular R+D Innovació ARC</cp:keywords>
  <cp:lastModifiedBy>Mireia Raurell</cp:lastModifiedBy>
  <cp:lastPrinted>2022-06-02T13:40:56Z</cp:lastPrinted>
  <dcterms:created xsi:type="dcterms:W3CDTF">2020-06-25T16:30:45Z</dcterms:created>
  <dcterms:modified xsi:type="dcterms:W3CDTF">2022-06-02T13:41:08Z</dcterms:modified>
</cp:coreProperties>
</file>