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codeName="AquestLlibreDeTreball" defaultThemeVersion="166925"/>
  <mc:AlternateContent xmlns:mc="http://schemas.openxmlformats.org/markup-compatibility/2006">
    <mc:Choice Requires="x15">
      <x15ac:absPath xmlns:x15ac="http://schemas.microsoft.com/office/spreadsheetml/2010/11/ac" url="F:\4. Arees\Gestio d'Incentius\AVALUACIÓ INCENTIUS\2023\Plantilla sol·licitud web\8. RD\"/>
    </mc:Choice>
  </mc:AlternateContent>
  <xr:revisionPtr revIDLastSave="0" documentId="13_ncr:1_{FCBC8ADC-7192-48CD-B8BD-79F4D9406CA7}" xr6:coauthVersionLast="47" xr6:coauthVersionMax="47" xr10:uidLastSave="{00000000-0000-0000-0000-000000000000}"/>
  <bookViews>
    <workbookView xWindow="28680" yWindow="-120" windowWidth="29040" windowHeight="15840" tabRatio="800" xr2:uid="{F854858B-141D-4F79-947F-09FCC60F1806}"/>
  </bookViews>
  <sheets>
    <sheet name="INSTRUCCIONS Sol·licitant" sheetId="19" r:id="rId1"/>
    <sheet name="EMPRESA 1 - Líder" sheetId="10" r:id="rId2"/>
    <sheet name="BENEFICIARI 2" sheetId="23" r:id="rId3"/>
    <sheet name="BENEFICIARI 3" sheetId="28" r:id="rId4"/>
    <sheet name="BENEFICIARI 4" sheetId="29" r:id="rId5"/>
    <sheet name="Detall per Imprès Sol·licitud" sheetId="13" r:id="rId6"/>
    <sheet name="Pressupost Global - Resum" sheetId="26" r:id="rId7"/>
    <sheet name="DADES_PRESSUPOST" sheetId="27" state="hidden" r:id="rId8"/>
    <sheet name="Desplegables" sheetId="2" state="hidden" r:id="rId9"/>
  </sheets>
  <definedNames>
    <definedName name="_xlnm._FilterDatabase" localSheetId="2" hidden="1">'BENEFICIARI 2'!$B$34:$F$34</definedName>
    <definedName name="_xlnm._FilterDatabase" localSheetId="3" hidden="1">'BENEFICIARI 3'!$B$34:$F$34</definedName>
    <definedName name="_xlnm._FilterDatabase" localSheetId="4" hidden="1">'BENEFICIARI 4'!$B$34:$F$34</definedName>
    <definedName name="_xlnm._FilterDatabase" localSheetId="1" hidden="1">'EMPRESA 1 - Líder'!$B$34:$F$34</definedName>
    <definedName name="_xlnm.Print_Area" localSheetId="2">'BENEFICIARI 2'!$B$1:$N$83</definedName>
    <definedName name="_xlnm.Print_Area" localSheetId="3">'BENEFICIARI 3'!$B$1:$N$83</definedName>
    <definedName name="_xlnm.Print_Area" localSheetId="4">'BENEFICIARI 4'!$B$1:$N$83</definedName>
    <definedName name="_xlnm.Print_Area" localSheetId="5">'Detall per Imprès Sol·licitud'!$A$1:$P$59</definedName>
    <definedName name="_xlnm.Print_Area" localSheetId="1">'EMPRESA 1 - Líder'!$B$1:$N$83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0" i="29" l="1"/>
  <c r="D30" i="28"/>
  <c r="D30" i="23"/>
  <c r="C30" i="28"/>
  <c r="C30" i="23"/>
  <c r="C90" i="10" l="1"/>
  <c r="N2" i="27" l="1"/>
  <c r="M80" i="23"/>
  <c r="M79" i="23"/>
  <c r="M78" i="23"/>
  <c r="M76" i="23"/>
  <c r="M75" i="23"/>
  <c r="M74" i="23"/>
  <c r="M75" i="10" l="1"/>
  <c r="F2" i="27" l="1"/>
  <c r="H36" i="29"/>
  <c r="H37" i="29"/>
  <c r="H35" i="29"/>
  <c r="H36" i="28"/>
  <c r="H37" i="28"/>
  <c r="H35" i="28"/>
  <c r="H36" i="23"/>
  <c r="H37" i="23"/>
  <c r="H35" i="23"/>
  <c r="H36" i="10"/>
  <c r="H37" i="10"/>
  <c r="H35" i="10"/>
  <c r="E87" i="26" l="1"/>
  <c r="E73" i="26"/>
  <c r="E59" i="26"/>
  <c r="F87" i="26"/>
  <c r="F73" i="26"/>
  <c r="F59" i="26"/>
  <c r="J15" i="26" s="1"/>
  <c r="K15" i="26" s="1"/>
  <c r="J16" i="26" l="1"/>
  <c r="K16" i="26" s="1"/>
  <c r="B57" i="13"/>
  <c r="B56" i="13"/>
  <c r="B55" i="13"/>
  <c r="E40" i="13"/>
  <c r="E30" i="13"/>
  <c r="F17" i="26"/>
  <c r="H17" i="26" s="1"/>
  <c r="J17" i="26"/>
  <c r="K17" i="26" s="1"/>
  <c r="F16" i="26"/>
  <c r="H16" i="26" s="1"/>
  <c r="F15" i="26"/>
  <c r="H15" i="26" s="1"/>
  <c r="F14" i="26"/>
  <c r="F45" i="26"/>
  <c r="J14" i="26" s="1"/>
  <c r="E2" i="27" l="1"/>
  <c r="F94" i="26"/>
  <c r="F95" i="26"/>
  <c r="F80" i="26"/>
  <c r="F81" i="26"/>
  <c r="BB2" i="27"/>
  <c r="BA2" i="27"/>
  <c r="AN2" i="27"/>
  <c r="AM2" i="27"/>
  <c r="Z2" i="27"/>
  <c r="Y2" i="27"/>
  <c r="AZ2" i="27"/>
  <c r="AL2" i="27"/>
  <c r="X2" i="27"/>
  <c r="J2" i="27"/>
  <c r="A2" i="27"/>
  <c r="B2" i="27"/>
  <c r="C2" i="27"/>
  <c r="D2" i="27"/>
  <c r="L2" i="27"/>
  <c r="F92" i="29"/>
  <c r="F90" i="29"/>
  <c r="C90" i="29"/>
  <c r="J82" i="29"/>
  <c r="K82" i="29" s="1"/>
  <c r="BK2" i="27" s="1"/>
  <c r="F82" i="29"/>
  <c r="I82" i="29" s="1"/>
  <c r="C92" i="29" s="1"/>
  <c r="M80" i="29"/>
  <c r="M95" i="26" s="1"/>
  <c r="J80" i="29"/>
  <c r="J95" i="26" s="1"/>
  <c r="F80" i="29"/>
  <c r="M79" i="29"/>
  <c r="M94" i="26" s="1"/>
  <c r="J79" i="29"/>
  <c r="J94" i="26" s="1"/>
  <c r="F79" i="29"/>
  <c r="M78" i="29"/>
  <c r="M81" i="29" s="1"/>
  <c r="M96" i="26" s="1"/>
  <c r="J78" i="29"/>
  <c r="J93" i="26" s="1"/>
  <c r="F78" i="29"/>
  <c r="F93" i="26" s="1"/>
  <c r="M76" i="29"/>
  <c r="M91" i="26" s="1"/>
  <c r="J76" i="29"/>
  <c r="J91" i="26" s="1"/>
  <c r="F76" i="29"/>
  <c r="F91" i="26" s="1"/>
  <c r="M75" i="29"/>
  <c r="M90" i="26" s="1"/>
  <c r="J75" i="29"/>
  <c r="J90" i="26" s="1"/>
  <c r="F75" i="29"/>
  <c r="F90" i="26" s="1"/>
  <c r="M74" i="29"/>
  <c r="M77" i="29" s="1"/>
  <c r="M92" i="26" s="1"/>
  <c r="J74" i="29"/>
  <c r="J77" i="29" s="1"/>
  <c r="J92" i="26" s="1"/>
  <c r="F74" i="29"/>
  <c r="F89" i="26" s="1"/>
  <c r="J70" i="29"/>
  <c r="I70" i="29"/>
  <c r="J69" i="29"/>
  <c r="K69" i="29" s="1"/>
  <c r="I69" i="29"/>
  <c r="K67" i="29"/>
  <c r="L67" i="29" s="1"/>
  <c r="J60" i="29"/>
  <c r="K60" i="29" s="1"/>
  <c r="I60" i="29"/>
  <c r="K58" i="29"/>
  <c r="L58" i="29" s="1"/>
  <c r="K57" i="29"/>
  <c r="L57" i="29" s="1"/>
  <c r="K56" i="29"/>
  <c r="L56" i="29" s="1"/>
  <c r="J49" i="29"/>
  <c r="K49" i="29" s="1"/>
  <c r="I49" i="29"/>
  <c r="K47" i="29"/>
  <c r="L47" i="29" s="1"/>
  <c r="K46" i="29"/>
  <c r="L46" i="29" s="1"/>
  <c r="K45" i="29"/>
  <c r="L45" i="29" s="1"/>
  <c r="N37" i="29"/>
  <c r="M37" i="29"/>
  <c r="N36" i="29"/>
  <c r="M36" i="29"/>
  <c r="N35" i="29"/>
  <c r="M35" i="29"/>
  <c r="C30" i="29"/>
  <c r="F37" i="29" s="1"/>
  <c r="I27" i="29"/>
  <c r="H27" i="29"/>
  <c r="F27" i="29"/>
  <c r="K25" i="29"/>
  <c r="J25" i="29"/>
  <c r="I25" i="29"/>
  <c r="K24" i="29"/>
  <c r="L24" i="29" s="1"/>
  <c r="J24" i="29"/>
  <c r="I24" i="29"/>
  <c r="K23" i="29"/>
  <c r="J23" i="29"/>
  <c r="I23" i="29"/>
  <c r="E13" i="29"/>
  <c r="E12" i="29"/>
  <c r="E11" i="29"/>
  <c r="E10" i="29"/>
  <c r="B5" i="29"/>
  <c r="F92" i="28"/>
  <c r="F90" i="28"/>
  <c r="C90" i="28"/>
  <c r="J82" i="28"/>
  <c r="K82" i="28" s="1"/>
  <c r="L83" i="26" s="1"/>
  <c r="F82" i="28"/>
  <c r="I82" i="28" s="1"/>
  <c r="C92" i="28" s="1"/>
  <c r="M80" i="28"/>
  <c r="M81" i="26" s="1"/>
  <c r="J80" i="28"/>
  <c r="J81" i="26" s="1"/>
  <c r="F80" i="28"/>
  <c r="M79" i="28"/>
  <c r="M80" i="26" s="1"/>
  <c r="J79" i="28"/>
  <c r="J80" i="26" s="1"/>
  <c r="F79" i="28"/>
  <c r="M78" i="28"/>
  <c r="M81" i="28" s="1"/>
  <c r="M82" i="26" s="1"/>
  <c r="J78" i="28"/>
  <c r="J79" i="26" s="1"/>
  <c r="F78" i="28"/>
  <c r="F81" i="28" s="1"/>
  <c r="F82" i="26" s="1"/>
  <c r="M76" i="28"/>
  <c r="M77" i="26" s="1"/>
  <c r="J76" i="28"/>
  <c r="J77" i="26" s="1"/>
  <c r="F76" i="28"/>
  <c r="F77" i="26" s="1"/>
  <c r="M75" i="28"/>
  <c r="M76" i="26" s="1"/>
  <c r="J75" i="28"/>
  <c r="J76" i="26" s="1"/>
  <c r="F75" i="28"/>
  <c r="F76" i="26" s="1"/>
  <c r="M74" i="28"/>
  <c r="M77" i="28" s="1"/>
  <c r="M78" i="26" s="1"/>
  <c r="J74" i="28"/>
  <c r="J77" i="28" s="1"/>
  <c r="J78" i="26" s="1"/>
  <c r="F74" i="28"/>
  <c r="F75" i="26" s="1"/>
  <c r="J70" i="28"/>
  <c r="I70" i="28"/>
  <c r="J69" i="28"/>
  <c r="I69" i="28"/>
  <c r="K67" i="28"/>
  <c r="L67" i="28" s="1"/>
  <c r="J60" i="28"/>
  <c r="K60" i="28" s="1"/>
  <c r="I60" i="28"/>
  <c r="K58" i="28"/>
  <c r="L58" i="28" s="1"/>
  <c r="K57" i="28"/>
  <c r="L57" i="28" s="1"/>
  <c r="K56" i="28"/>
  <c r="L56" i="28" s="1"/>
  <c r="J49" i="28"/>
  <c r="K49" i="28" s="1"/>
  <c r="I49" i="28"/>
  <c r="K47" i="28"/>
  <c r="L47" i="28" s="1"/>
  <c r="K46" i="28"/>
  <c r="L46" i="28" s="1"/>
  <c r="K45" i="28"/>
  <c r="L45" i="28" s="1"/>
  <c r="M37" i="28"/>
  <c r="N37" i="28" s="1"/>
  <c r="N36" i="28"/>
  <c r="M36" i="28"/>
  <c r="N35" i="28"/>
  <c r="M35" i="28"/>
  <c r="H27" i="28"/>
  <c r="F27" i="28"/>
  <c r="K25" i="28"/>
  <c r="J25" i="28"/>
  <c r="I25" i="28"/>
  <c r="K24" i="28"/>
  <c r="J24" i="28"/>
  <c r="I24" i="28"/>
  <c r="K23" i="28"/>
  <c r="J23" i="28"/>
  <c r="I23" i="28"/>
  <c r="E13" i="28"/>
  <c r="E12" i="28"/>
  <c r="E11" i="28"/>
  <c r="E10" i="28"/>
  <c r="B5" i="28"/>
  <c r="K2" i="27"/>
  <c r="J81" i="29" l="1"/>
  <c r="J96" i="26" s="1"/>
  <c r="L23" i="28"/>
  <c r="I27" i="28"/>
  <c r="L60" i="29"/>
  <c r="I33" i="13"/>
  <c r="AQ2" i="27"/>
  <c r="J89" i="26"/>
  <c r="BF2" i="27"/>
  <c r="B45" i="13"/>
  <c r="F97" i="26"/>
  <c r="F79" i="26"/>
  <c r="L23" i="29"/>
  <c r="L27" i="29" s="1"/>
  <c r="J75" i="26"/>
  <c r="L25" i="29"/>
  <c r="L24" i="28"/>
  <c r="L25" i="28"/>
  <c r="J27" i="29"/>
  <c r="K27" i="29" s="1"/>
  <c r="J27" i="28"/>
  <c r="K27" i="28" s="1"/>
  <c r="I97" i="26"/>
  <c r="B35" i="13"/>
  <c r="AR2" i="27"/>
  <c r="F81" i="29"/>
  <c r="F96" i="26" s="1"/>
  <c r="K78" i="29"/>
  <c r="BJ2" i="27" s="1"/>
  <c r="BG2" i="27"/>
  <c r="I45" i="13"/>
  <c r="B33" i="13"/>
  <c r="AP2" i="27"/>
  <c r="J97" i="26"/>
  <c r="L93" i="26"/>
  <c r="M93" i="26"/>
  <c r="I35" i="13"/>
  <c r="AS2" i="27"/>
  <c r="L97" i="26"/>
  <c r="M89" i="26"/>
  <c r="BD2" i="27"/>
  <c r="B43" i="13"/>
  <c r="BE2" i="27"/>
  <c r="I43" i="13"/>
  <c r="F35" i="29"/>
  <c r="F36" i="29"/>
  <c r="M79" i="26"/>
  <c r="L49" i="28"/>
  <c r="M75" i="26"/>
  <c r="J83" i="26"/>
  <c r="AW2" i="27"/>
  <c r="F83" i="26"/>
  <c r="I83" i="26"/>
  <c r="M82" i="29"/>
  <c r="M97" i="26" s="1"/>
  <c r="L69" i="29"/>
  <c r="L49" i="29"/>
  <c r="K74" i="29"/>
  <c r="F77" i="29"/>
  <c r="M82" i="28"/>
  <c r="L69" i="28"/>
  <c r="K69" i="28" s="1"/>
  <c r="L60" i="28"/>
  <c r="F37" i="28"/>
  <c r="J81" i="28"/>
  <c r="F36" i="28"/>
  <c r="K74" i="28"/>
  <c r="F77" i="28"/>
  <c r="F35" i="28"/>
  <c r="I78" i="28"/>
  <c r="I79" i="26" s="1"/>
  <c r="L27" i="28" l="1"/>
  <c r="I78" i="29"/>
  <c r="I93" i="26" s="1"/>
  <c r="M83" i="29"/>
  <c r="BL2" i="27" s="1"/>
  <c r="I74" i="29"/>
  <c r="I89" i="26" s="1"/>
  <c r="F92" i="26"/>
  <c r="L75" i="26"/>
  <c r="AU2" i="27"/>
  <c r="J83" i="29"/>
  <c r="BI2" i="27"/>
  <c r="L89" i="26"/>
  <c r="I74" i="28"/>
  <c r="I75" i="26" s="1"/>
  <c r="F78" i="26"/>
  <c r="K78" i="28"/>
  <c r="J82" i="26"/>
  <c r="M83" i="28"/>
  <c r="M83" i="26"/>
  <c r="F83" i="29"/>
  <c r="F98" i="26" s="1"/>
  <c r="F83" i="28"/>
  <c r="M98" i="26" l="1"/>
  <c r="M84" i="29"/>
  <c r="BH2" i="27"/>
  <c r="J98" i="26"/>
  <c r="L79" i="26"/>
  <c r="AV2" i="27"/>
  <c r="J83" i="28"/>
  <c r="J84" i="26" s="1"/>
  <c r="M84" i="28"/>
  <c r="AX2" i="27"/>
  <c r="M84" i="26"/>
  <c r="F84" i="26"/>
  <c r="F94" i="29"/>
  <c r="BC2" i="27" s="1"/>
  <c r="J50" i="29"/>
  <c r="I50" i="29"/>
  <c r="F94" i="28"/>
  <c r="AO2" i="27" s="1"/>
  <c r="J50" i="28"/>
  <c r="I50" i="28"/>
  <c r="AT2" i="27" l="1"/>
  <c r="O70" i="26"/>
  <c r="O98" i="26"/>
  <c r="O84" i="26"/>
  <c r="L57" i="13"/>
  <c r="I47" i="13"/>
  <c r="I37" i="13"/>
  <c r="L56" i="13"/>
  <c r="E12" i="23"/>
  <c r="E13" i="23"/>
  <c r="O31" i="26" l="1"/>
  <c r="F36" i="23"/>
  <c r="E11" i="23"/>
  <c r="E10" i="23"/>
  <c r="M37" i="10"/>
  <c r="N37" i="10" s="1"/>
  <c r="M36" i="10"/>
  <c r="N36" i="10" s="1"/>
  <c r="M35" i="10"/>
  <c r="N35" i="10" s="1"/>
  <c r="N36" i="23"/>
  <c r="M36" i="23"/>
  <c r="M37" i="23"/>
  <c r="N37" i="23" s="1"/>
  <c r="M35" i="23"/>
  <c r="N35" i="23" s="1"/>
  <c r="M77" i="23"/>
  <c r="M81" i="23"/>
  <c r="I17" i="26"/>
  <c r="C10" i="26"/>
  <c r="F29" i="26" s="1"/>
  <c r="C9" i="26"/>
  <c r="F37" i="23" l="1"/>
  <c r="F35" i="23"/>
  <c r="E20" i="13" l="1"/>
  <c r="E11" i="13"/>
  <c r="B54" i="13"/>
  <c r="L17" i="26"/>
  <c r="D16" i="26"/>
  <c r="B16" i="26" s="1"/>
  <c r="D15" i="26"/>
  <c r="B15" i="26" s="1"/>
  <c r="E45" i="26"/>
  <c r="D14" i="26" s="1"/>
  <c r="S17" i="26"/>
  <c r="D17" i="26"/>
  <c r="B17" i="26" s="1"/>
  <c r="H24" i="26"/>
  <c r="F24" i="26"/>
  <c r="C24" i="26"/>
  <c r="R17" i="26"/>
  <c r="Q17" i="26"/>
  <c r="P17" i="26"/>
  <c r="O17" i="26"/>
  <c r="M17" i="26"/>
  <c r="N17" i="26" s="1"/>
  <c r="S16" i="26"/>
  <c r="R16" i="26"/>
  <c r="Q16" i="26"/>
  <c r="P16" i="26"/>
  <c r="O16" i="26"/>
  <c r="M16" i="26"/>
  <c r="N16" i="26" s="1"/>
  <c r="B5" i="26"/>
  <c r="J69" i="23"/>
  <c r="I69" i="23"/>
  <c r="I60" i="23"/>
  <c r="J60" i="23"/>
  <c r="J49" i="23"/>
  <c r="K49" i="23" s="1"/>
  <c r="I49" i="23"/>
  <c r="J60" i="10"/>
  <c r="J49" i="10"/>
  <c r="K49" i="10" s="1"/>
  <c r="I49" i="10"/>
  <c r="H27" i="23"/>
  <c r="F27" i="23"/>
  <c r="H27" i="10"/>
  <c r="F27" i="10"/>
  <c r="F35" i="10"/>
  <c r="B14" i="26" l="1"/>
  <c r="K14" i="26"/>
  <c r="H14" i="26"/>
  <c r="J70" i="23"/>
  <c r="J70" i="10"/>
  <c r="I70" i="10"/>
  <c r="I70" i="23" l="1"/>
  <c r="F36" i="10" l="1"/>
  <c r="F37" i="10"/>
  <c r="K46" i="10" l="1"/>
  <c r="K45" i="10"/>
  <c r="K67" i="23" l="1"/>
  <c r="L67" i="23" s="1"/>
  <c r="K58" i="23"/>
  <c r="L58" i="23" s="1"/>
  <c r="K57" i="23"/>
  <c r="L57" i="23" s="1"/>
  <c r="K56" i="23"/>
  <c r="L56" i="23" s="1"/>
  <c r="K47" i="23"/>
  <c r="L47" i="23" s="1"/>
  <c r="K46" i="23"/>
  <c r="L46" i="23" s="1"/>
  <c r="K45" i="23"/>
  <c r="L45" i="23" s="1"/>
  <c r="K25" i="23"/>
  <c r="K24" i="23"/>
  <c r="K23" i="23"/>
  <c r="F92" i="23"/>
  <c r="F90" i="23"/>
  <c r="AC2" i="27" s="1"/>
  <c r="C90" i="23"/>
  <c r="J82" i="23"/>
  <c r="J69" i="26" s="1"/>
  <c r="F82" i="23"/>
  <c r="F69" i="26" s="1"/>
  <c r="J80" i="23"/>
  <c r="F80" i="23"/>
  <c r="J79" i="23"/>
  <c r="F79" i="23"/>
  <c r="M65" i="26"/>
  <c r="J78" i="23"/>
  <c r="F78" i="23"/>
  <c r="F65" i="26" s="1"/>
  <c r="J76" i="23"/>
  <c r="F76" i="23"/>
  <c r="J75" i="23"/>
  <c r="F75" i="23"/>
  <c r="J74" i="23"/>
  <c r="F74" i="23"/>
  <c r="J25" i="23"/>
  <c r="I25" i="23"/>
  <c r="J24" i="23"/>
  <c r="I24" i="23"/>
  <c r="J23" i="23"/>
  <c r="I23" i="23"/>
  <c r="B5" i="23"/>
  <c r="B23" i="13" l="1"/>
  <c r="AB2" i="27"/>
  <c r="I25" i="13"/>
  <c r="AE2" i="27"/>
  <c r="I23" i="13"/>
  <c r="L69" i="23"/>
  <c r="M82" i="23"/>
  <c r="M69" i="26" s="1"/>
  <c r="J62" i="26"/>
  <c r="F62" i="26"/>
  <c r="F67" i="26"/>
  <c r="L23" i="23"/>
  <c r="J65" i="26"/>
  <c r="F61" i="26"/>
  <c r="F63" i="26"/>
  <c r="F66" i="26"/>
  <c r="F81" i="23"/>
  <c r="I78" i="23" s="1"/>
  <c r="L24" i="23"/>
  <c r="J67" i="26"/>
  <c r="I27" i="23"/>
  <c r="J61" i="26"/>
  <c r="J63" i="26"/>
  <c r="J66" i="26"/>
  <c r="J27" i="23"/>
  <c r="K27" i="23" s="1"/>
  <c r="L60" i="23"/>
  <c r="M63" i="26"/>
  <c r="M67" i="26"/>
  <c r="M66" i="26"/>
  <c r="M62" i="26"/>
  <c r="L49" i="23"/>
  <c r="M61" i="26"/>
  <c r="L25" i="23"/>
  <c r="I82" i="23"/>
  <c r="K82" i="23"/>
  <c r="AI2" i="27" s="1"/>
  <c r="K69" i="23"/>
  <c r="K60" i="23"/>
  <c r="F77" i="23"/>
  <c r="F64" i="26" s="1"/>
  <c r="J77" i="23"/>
  <c r="J64" i="26" s="1"/>
  <c r="J81" i="23"/>
  <c r="L27" i="23" l="1"/>
  <c r="I69" i="26"/>
  <c r="F83" i="23"/>
  <c r="J50" i="23" s="1"/>
  <c r="J68" i="26"/>
  <c r="I65" i="26"/>
  <c r="L69" i="26"/>
  <c r="S15" i="26" s="1"/>
  <c r="F68" i="26"/>
  <c r="M68" i="26"/>
  <c r="M64" i="26"/>
  <c r="K74" i="23"/>
  <c r="K78" i="23"/>
  <c r="AH2" i="27" s="1"/>
  <c r="C92" i="23"/>
  <c r="I74" i="23"/>
  <c r="M83" i="23"/>
  <c r="AJ2" i="27" s="1"/>
  <c r="F94" i="23" l="1"/>
  <c r="B25" i="13"/>
  <c r="AD2" i="27"/>
  <c r="L55" i="13"/>
  <c r="AA2" i="27"/>
  <c r="J83" i="23"/>
  <c r="AF2" i="27" s="1"/>
  <c r="AG2" i="27"/>
  <c r="F70" i="26"/>
  <c r="I50" i="23"/>
  <c r="I61" i="26"/>
  <c r="L65" i="26"/>
  <c r="R15" i="26" s="1"/>
  <c r="L61" i="26"/>
  <c r="Q15" i="26" s="1"/>
  <c r="M70" i="26"/>
  <c r="I27" i="13"/>
  <c r="M84" i="23"/>
  <c r="I69" i="10"/>
  <c r="M80" i="10"/>
  <c r="M79" i="10"/>
  <c r="M78" i="10"/>
  <c r="M51" i="26" s="1"/>
  <c r="M35" i="26" s="1"/>
  <c r="M74" i="10"/>
  <c r="J82" i="10"/>
  <c r="J80" i="10"/>
  <c r="J79" i="10"/>
  <c r="J78" i="10"/>
  <c r="J51" i="26" s="1"/>
  <c r="J35" i="26" s="1"/>
  <c r="J76" i="10"/>
  <c r="J75" i="10"/>
  <c r="J74" i="10"/>
  <c r="J47" i="26" s="1"/>
  <c r="J31" i="26" s="1"/>
  <c r="F82" i="10"/>
  <c r="F80" i="10"/>
  <c r="F78" i="10"/>
  <c r="F51" i="26" s="1"/>
  <c r="F35" i="26" s="1"/>
  <c r="F79" i="10"/>
  <c r="F76" i="10"/>
  <c r="F75" i="10"/>
  <c r="F74" i="10"/>
  <c r="J69" i="10"/>
  <c r="I60" i="10"/>
  <c r="J70" i="26" l="1"/>
  <c r="O15" i="26" s="1"/>
  <c r="F52" i="26"/>
  <c r="F36" i="26" s="1"/>
  <c r="J52" i="26"/>
  <c r="J36" i="26" s="1"/>
  <c r="J53" i="26"/>
  <c r="J37" i="26" s="1"/>
  <c r="F53" i="26"/>
  <c r="F37" i="26" s="1"/>
  <c r="F47" i="26"/>
  <c r="F31" i="26" s="1"/>
  <c r="F55" i="26"/>
  <c r="F39" i="26" s="1"/>
  <c r="I39" i="26" s="1"/>
  <c r="F49" i="26"/>
  <c r="F33" i="26" s="1"/>
  <c r="J49" i="26"/>
  <c r="J33" i="26" s="1"/>
  <c r="J55" i="26"/>
  <c r="J39" i="26" s="1"/>
  <c r="L39" i="26" s="1"/>
  <c r="F48" i="26"/>
  <c r="F32" i="26" s="1"/>
  <c r="J48" i="26"/>
  <c r="J32" i="26" s="1"/>
  <c r="F77" i="10"/>
  <c r="P15" i="26"/>
  <c r="M15" i="26"/>
  <c r="N15" i="26" s="1"/>
  <c r="M48" i="26"/>
  <c r="M32" i="26" s="1"/>
  <c r="M47" i="26"/>
  <c r="M31" i="26" s="1"/>
  <c r="M53" i="26"/>
  <c r="M37" i="26" s="1"/>
  <c r="M52" i="26"/>
  <c r="M36" i="26" s="1"/>
  <c r="J81" i="10"/>
  <c r="F81" i="10"/>
  <c r="J77" i="10"/>
  <c r="M81" i="10"/>
  <c r="M77" i="10"/>
  <c r="F54" i="26" l="1"/>
  <c r="F38" i="26" s="1"/>
  <c r="I35" i="26" s="1"/>
  <c r="F50" i="26"/>
  <c r="F34" i="26" s="1"/>
  <c r="I31" i="26" s="1"/>
  <c r="J50" i="26"/>
  <c r="J34" i="26" s="1"/>
  <c r="L31" i="26" s="1"/>
  <c r="J54" i="26"/>
  <c r="J38" i="26" s="1"/>
  <c r="M50" i="26"/>
  <c r="M34" i="26" s="1"/>
  <c r="M54" i="26"/>
  <c r="M38" i="26" s="1"/>
  <c r="K57" i="10"/>
  <c r="K56" i="10"/>
  <c r="K58" i="10"/>
  <c r="L58" i="10" s="1"/>
  <c r="K47" i="10"/>
  <c r="L47" i="10" s="1"/>
  <c r="L46" i="10"/>
  <c r="L45" i="10"/>
  <c r="K23" i="10"/>
  <c r="K25" i="10"/>
  <c r="K24" i="10"/>
  <c r="J25" i="10"/>
  <c r="I25" i="10"/>
  <c r="J40" i="26" l="1"/>
  <c r="L25" i="10"/>
  <c r="L35" i="26"/>
  <c r="F40" i="26"/>
  <c r="L49" i="10"/>
  <c r="F92" i="10"/>
  <c r="Q2" i="27" l="1"/>
  <c r="L16" i="26"/>
  <c r="I15" i="26"/>
  <c r="I16" i="26"/>
  <c r="H2" i="27"/>
  <c r="L15" i="26"/>
  <c r="F41" i="26"/>
  <c r="G2" i="27"/>
  <c r="J41" i="26"/>
  <c r="I24" i="26"/>
  <c r="I24" i="10"/>
  <c r="I23" i="10" l="1"/>
  <c r="I27" i="10" s="1"/>
  <c r="B5" i="13" l="1"/>
  <c r="B5" i="10"/>
  <c r="F90" i="10" l="1"/>
  <c r="O2" i="27" s="1"/>
  <c r="B14" i="13"/>
  <c r="K67" i="10"/>
  <c r="I74" i="10" l="1"/>
  <c r="I47" i="26" l="1"/>
  <c r="K74" i="10"/>
  <c r="S2" i="27" s="1"/>
  <c r="L47" i="26" l="1"/>
  <c r="Q14" i="26" s="1"/>
  <c r="Q18" i="26" s="1"/>
  <c r="K82" i="10" l="1"/>
  <c r="U2" i="27" s="1"/>
  <c r="I82" i="10"/>
  <c r="I55" i="26" l="1"/>
  <c r="L55" i="26"/>
  <c r="S14" i="26" s="1"/>
  <c r="S18" i="26" s="1"/>
  <c r="C92" i="10"/>
  <c r="I16" i="13"/>
  <c r="F83" i="10"/>
  <c r="I78" i="10"/>
  <c r="K78" i="10"/>
  <c r="T2" i="27" s="1"/>
  <c r="B16" i="13" l="1"/>
  <c r="P2" i="27"/>
  <c r="L51" i="26"/>
  <c r="R14" i="26" s="1"/>
  <c r="R18" i="26" s="1"/>
  <c r="I51" i="26"/>
  <c r="F56" i="26"/>
  <c r="I14" i="26" s="1"/>
  <c r="F94" i="10"/>
  <c r="M2" i="27" s="1"/>
  <c r="J50" i="10"/>
  <c r="I50" i="10"/>
  <c r="I14" i="13"/>
  <c r="J83" i="10"/>
  <c r="J56" i="26" l="1"/>
  <c r="L14" i="26" s="1"/>
  <c r="R2" i="27"/>
  <c r="I18" i="13"/>
  <c r="L54" i="13"/>
  <c r="O14" i="26" l="1"/>
  <c r="O18" i="26" s="1"/>
  <c r="L67" i="10"/>
  <c r="L69" i="10" s="1"/>
  <c r="L56" i="10"/>
  <c r="L57" i="10"/>
  <c r="M76" i="10" s="1"/>
  <c r="J23" i="10"/>
  <c r="J27" i="10" s="1"/>
  <c r="K27" i="10" s="1"/>
  <c r="J24" i="10"/>
  <c r="L24" i="10" s="1"/>
  <c r="L60" i="10" l="1"/>
  <c r="M49" i="26"/>
  <c r="M33" i="26" s="1"/>
  <c r="K60" i="10"/>
  <c r="K69" i="10"/>
  <c r="M82" i="10"/>
  <c r="M55" i="26" s="1"/>
  <c r="M39" i="26" s="1"/>
  <c r="L23" i="10"/>
  <c r="L27" i="10" s="1"/>
  <c r="M83" i="10" l="1"/>
  <c r="V2" i="27" s="1"/>
  <c r="M40" i="26"/>
  <c r="M41" i="26" s="1"/>
  <c r="M71" i="26" l="1"/>
  <c r="M57" i="26"/>
  <c r="I2" i="27"/>
  <c r="M84" i="10"/>
  <c r="M56" i="26"/>
  <c r="M14" i="26" s="1"/>
  <c r="M18" i="26" l="1"/>
  <c r="N14" i="26"/>
  <c r="M99" i="26"/>
  <c r="M85" i="26"/>
  <c r="P14" i="26"/>
  <c r="P18" i="26" s="1"/>
  <c r="W2" i="27" l="1"/>
  <c r="BM2" i="27"/>
  <c r="AK2" i="27"/>
  <c r="AY2" i="27"/>
  <c r="N18" i="26" l="1"/>
</calcChain>
</file>

<file path=xl/sharedStrings.xml><?xml version="1.0" encoding="utf-8"?>
<sst xmlns="http://schemas.openxmlformats.org/spreadsheetml/2006/main" count="757" uniqueCount="260">
  <si>
    <t>Categoria</t>
  </si>
  <si>
    <t>Despeses de personal</t>
  </si>
  <si>
    <t>Altres despeses</t>
  </si>
  <si>
    <t>Col·laboracions externes</t>
  </si>
  <si>
    <t>Total:</t>
  </si>
  <si>
    <t>RESUM</t>
  </si>
  <si>
    <t>Desenvolupament</t>
  </si>
  <si>
    <t>Recerca</t>
  </si>
  <si>
    <t>Cost/Hora</t>
  </si>
  <si>
    <t>Nom persona</t>
  </si>
  <si>
    <t>Hores previstes</t>
  </si>
  <si>
    <t>Entitat sol·licitant</t>
  </si>
  <si>
    <t>Títol del projecte</t>
  </si>
  <si>
    <t>Acrònim del projecte</t>
  </si>
  <si>
    <t>Despeses indirectes</t>
  </si>
  <si>
    <t>Petita empresa</t>
  </si>
  <si>
    <t>Mitjana empresa</t>
  </si>
  <si>
    <t>Gran empresa</t>
  </si>
  <si>
    <t>Descripció</t>
  </si>
  <si>
    <t>Despeses d'auditories</t>
  </si>
  <si>
    <t>% Ajut</t>
  </si>
  <si>
    <t>Ajut proposat</t>
  </si>
  <si>
    <t>Tipus Empresa</t>
  </si>
  <si>
    <t>% ajut</t>
  </si>
  <si>
    <t>Categoria avaluació</t>
  </si>
  <si>
    <t>Hores acceptades</t>
  </si>
  <si>
    <t>Cost subvencionable sol·licitat</t>
  </si>
  <si>
    <t>Cost subvencionable acceptat</t>
  </si>
  <si>
    <t>Avaluador</t>
  </si>
  <si>
    <t>Genèric</t>
  </si>
  <si>
    <t>Auditories</t>
  </si>
  <si>
    <t>Costos indirectes</t>
  </si>
  <si>
    <t>* En cas d'afegir línies, arrossegar la fòrmula</t>
  </si>
  <si>
    <t>Tipus d'entitat participant</t>
  </si>
  <si>
    <t>Tipus d'entitat participant acceptat</t>
  </si>
  <si>
    <t>Nº Activitat</t>
  </si>
  <si>
    <t>Hores de dedicació</t>
  </si>
  <si>
    <t>% Dedicació</t>
  </si>
  <si>
    <t>Hores acceptades màx</t>
  </si>
  <si>
    <t>%Dedicació
màx.</t>
  </si>
  <si>
    <t>TOTALS</t>
  </si>
  <si>
    <r>
      <t>Les despeses en col·laboracions externes relacionades amb activitats d'R+D</t>
    </r>
    <r>
      <rPr>
        <b/>
        <i/>
        <sz val="11"/>
        <color rgb="FF7F7F7F"/>
        <rFont val="Calibri"/>
        <family val="2"/>
        <scheme val="minor"/>
      </rPr>
      <t xml:space="preserve"> només per empreses</t>
    </r>
  </si>
  <si>
    <t xml:space="preserve">Per les despeses de personal es requereix detall hores previstes per persona i activitat, així com les hores que cada persona imputada al projecte dedica en total i, segons conveni, quines son les hores anuals totals. </t>
  </si>
  <si>
    <t>*En cas d'haver d'aplicar reducció</t>
  </si>
  <si>
    <t>Tipus entitat participant</t>
  </si>
  <si>
    <t>*Indicar les diferents tipoloies de projecte segons convocatòria.</t>
  </si>
  <si>
    <t>Recerca / Desenvolupament</t>
  </si>
  <si>
    <t>% Dedicació màxima</t>
  </si>
  <si>
    <t>Tipus entitat</t>
  </si>
  <si>
    <t>FORMULA per càlcul directe % Dedicació màxima personal en funció del Tipus empresa</t>
  </si>
  <si>
    <t>FORMULA per càlcul directe % Ajut DESPESES PERSONAL i ALTRES DESPESES en funció del Tipus Empresa i Categoria</t>
  </si>
  <si>
    <t>FORMULA per càlcul directe % Ajut COL·LABORACIONS EXTERNES en funció del Tipus Empresa i Categoria</t>
  </si>
  <si>
    <t>TOTAL PROJECTE</t>
  </si>
  <si>
    <t>Entitat participant</t>
  </si>
  <si>
    <t>Nº Participant</t>
  </si>
  <si>
    <t>% Participació max.</t>
  </si>
  <si>
    <t>% Participació màxima</t>
  </si>
  <si>
    <t>FORMULA per càlcul directe % Participació màxima en funció del Tipus empresa</t>
  </si>
  <si>
    <t>Cost. accetat
RECERCA</t>
  </si>
  <si>
    <t>Cost. accetat
DESENVOLUPAMENT</t>
  </si>
  <si>
    <t>Hores anuals totals
segons conveni</t>
  </si>
  <si>
    <t>Tipus de línia</t>
  </si>
  <si>
    <t>L1 - nom</t>
  </si>
  <si>
    <t>L2 - nom</t>
  </si>
  <si>
    <t>L3 - nom</t>
  </si>
  <si>
    <t>Cost. acceptat 
GENÈRIC</t>
  </si>
  <si>
    <t>Acreditat TECNIO</t>
  </si>
  <si>
    <t>=SI(I($E$9="Gran empresa");Desplegables!$B$32;SI(I($E$9="Mitjana empresa");Desplegables!$B$31;SI(I($E$9="Petita empresa");Desplegables!$B$30;SI($E$9="Acreditat TECNIO";1;))))</t>
  </si>
  <si>
    <t>BENEFICIARI 2</t>
  </si>
  <si>
    <t xml:space="preserve">Número </t>
  </si>
  <si>
    <t>Col·lab. Acreditat</t>
  </si>
  <si>
    <t>SI</t>
  </si>
  <si>
    <t>NO</t>
  </si>
  <si>
    <t>N/A</t>
  </si>
  <si>
    <t>Detall</t>
  </si>
  <si>
    <t>Auditoria</t>
  </si>
  <si>
    <t>FORMULA per càlcul directe % Ajuts DESPESES AUDITORIA</t>
  </si>
  <si>
    <t>SI(I($E$9="Gran empresa";D80="Genèric");Desplegables!$F$22;SI(I($E$9="Mitjana empresa";D80="Genèric");Desplegables!$F$22;SI(I($E$9="Petita empresa";D80="Genèric");Desplegables!$F$22;SI(I($E$9="Acreditat TECNIO";D80="Genèric");Desplegables!$F$22;</t>
  </si>
  <si>
    <t>% Dedicació mínima</t>
  </si>
  <si>
    <t>Hores dedicació totals</t>
  </si>
  <si>
    <t>Activitat de Recerca Industrial (import en euros)</t>
  </si>
  <si>
    <t>Pressupost de despeses</t>
  </si>
  <si>
    <t>Activitats de RD de caràcter no econòmic (import en euros)</t>
  </si>
  <si>
    <t>Activitat de desenvolupament experimental (import en euros)</t>
  </si>
  <si>
    <t>BENEFICIARI 3</t>
  </si>
  <si>
    <t>BENEFICIARI 4</t>
  </si>
  <si>
    <t>EMPRESA 1  - Líder</t>
  </si>
  <si>
    <t>RESUM DELS PARTICIPANTS EN EL PROJECTE</t>
  </si>
  <si>
    <t>Beneficiari</t>
  </si>
  <si>
    <t>Auditories (import en euros)</t>
  </si>
  <si>
    <t>=SI(I($E$9="Gran empresa";D24="Recerca");Desplegables!$F$15;SI(I($E$9="Gran empresa";D24="Desenvolupament");Desplegables!$F$18;SI(I($E$9="Mitjana empresa";D24="Recerca");Desplegables!$F$14;SI(I($E$9="Mitjana empresa";D24="Desenvolupament");Desplegables!$F$17;SI(I($E$9="Petita empresa";D24="Recerca");Desplegables!$F$13;SI(I($E$9="Petita empresa";D24="Desenvolupament");Desplegables!$F$16;SI(I($E$9="Acreditat TECNIO");Desplegables!$F$19)))))))</t>
  </si>
  <si>
    <t>=SI(I($E$9="Gran empresa";D49="Recerca");Desplegables!$F$15;SI(I($E$9="Gran empresa";D49="Desenvolupament");Desplegables!$F$18;SI(I($E$9="Mitjana empresa";D49="Recerca");Desplegables!$F$14;SI(I($E$9="Mitjana empresa";D49="Desenvolupament");Desplegables!$F$17;SI(I($E$9="Petita empresa";D49="Recerca");Desplegables!$F$13;SI(I($E$9="Petita empresa";D49="Desenvolupament");Desplegables!$F$16;SI($E$9="Agent TECNIO";0;)))))))</t>
  </si>
  <si>
    <t>=SI(I($E$9="Gran empresa");Desplegables!$E$29;SI(I($E$9="Mitjana empresa");Desplegables!$E$28;SI(I($E$9="Petita empresa");Desplegables!$E$27;SI($E$9="Acreditat TECNIO";1;))))</t>
  </si>
  <si>
    <t>SI(I($E$8="Gran empresa";$C$87="Recerca");$I$87;SI(I($E$8="Mitjana empresa";$C$87="Recerca");$I$87;SI(I($E$8="Petita empresa";$C$87="Recerca");$I$87;SI($E$8="Acreditat TECNIO";0;))))</t>
  </si>
  <si>
    <t>SI($E$8="Acreditat TECNIO";SUMA(J49+J53);0)</t>
  </si>
  <si>
    <t>SI(I($E$8="Gran empresa";$C$91="Desenvolupament");$I$91;SI(I($E$8="Mitjana empresa";$C$91="Desenvolupament");$I$91;SI(I($E$8="Petita empresa";$C$91="Desenvolupament");$I$91;SI($E$8="Acreditat TECNIO";0;))))</t>
  </si>
  <si>
    <t>SI($C$95="Genèric";$I$95)</t>
  </si>
  <si>
    <t xml:space="preserve">La informació que s'introdueixi en aquest formulari ha de ser coherent amb la que consta a la sol·licitud i a la memòria tècnica que es presenta conjuntament. </t>
  </si>
  <si>
    <r>
      <rPr>
        <b/>
        <sz val="11"/>
        <color theme="1"/>
        <rFont val="Calibri"/>
        <family val="2"/>
        <scheme val="minor"/>
      </rPr>
      <t>Les despeses s'han de classificar sempre per activitats</t>
    </r>
    <r>
      <rPr>
        <sz val="11"/>
        <color theme="1"/>
        <rFont val="Calibri"/>
        <family val="2"/>
        <scheme val="minor"/>
      </rPr>
      <t xml:space="preserve">. Les activitats són els paquets de treball que conformen el pla de treball explicat a la memòria tècnica. </t>
    </r>
  </si>
  <si>
    <t>Nota: Segons ordre de bases, en aquesta convocatòria si el sol·licitant és un Acreditat TECNIO no podrà imputar despesa per aquesta tipologia de despesa.</t>
  </si>
  <si>
    <t>El pressupost total es calcula automàticament.</t>
  </si>
  <si>
    <t>Les despeses de Col·laboracions Externes cal desagregar-les per activitats i classificar-les per categoria de Recerca o Desenvolupament. Si es considera que un mateix servei o producte s'utilitzarà en més d'una activitat s'ha d'estimar el cost proporcional per cadascuna d'elles.</t>
  </si>
  <si>
    <t>Cal determinar les hores de dedicació de cada persona per activitat. Per cada persona que participi en el projecte caldrà afegir tantes línies com activitats vagi a dur a terme. El càlcul del cost propostat serà en funció de les hores previstes i el cost/hora determinat.</t>
  </si>
  <si>
    <t xml:space="preserve">Cal indicar, per cada persona que participi en el projecte, les hores de dedicació totals (agregat) que realitzarà i les hores anuals totals segons conveni. Es retornarà el % de dedicació per persona en el projecte que, segons ordre de bases, per aquesta convocatòria no pot ser inferior al 10% ni superior al 80%. Per realitzar aquest càlcul, es demana la durada del projecte en anys. </t>
  </si>
  <si>
    <t>L'arxiu està bloquejat, excepte camps especiífics que cal omplir per part del sol·licitant.</t>
  </si>
  <si>
    <r>
      <t>L'</t>
    </r>
    <r>
      <rPr>
        <b/>
        <sz val="11"/>
        <color theme="1"/>
        <rFont val="Calibri"/>
        <family val="2"/>
        <scheme val="minor"/>
      </rPr>
      <t>empresa sol·licitant de l'ajut i</t>
    </r>
    <r>
      <rPr>
        <sz val="11"/>
        <color theme="1"/>
        <rFont val="Calibri"/>
        <family val="2"/>
        <scheme val="minor"/>
      </rPr>
      <t xml:space="preserve">, en el cas dels projecte amb més d'una entitat, </t>
    </r>
    <r>
      <rPr>
        <b/>
        <sz val="11"/>
        <color theme="1"/>
        <rFont val="Calibri"/>
        <family val="2"/>
        <scheme val="minor"/>
      </rPr>
      <t xml:space="preserve">líder del projecte </t>
    </r>
    <r>
      <rPr>
        <sz val="11"/>
        <color theme="1"/>
        <rFont val="Calibri"/>
        <family val="2"/>
        <scheme val="minor"/>
      </rPr>
      <t xml:space="preserve">haurà d'emprenar la fulla </t>
    </r>
    <r>
      <rPr>
        <b/>
        <sz val="11"/>
        <color theme="1"/>
        <rFont val="Calibri"/>
        <family val="2"/>
        <scheme val="minor"/>
      </rPr>
      <t>EMPRESA 1.</t>
    </r>
  </si>
  <si>
    <r>
      <t xml:space="preserve">En els casos que hi hagi més d'un participant, </t>
    </r>
    <r>
      <rPr>
        <b/>
        <sz val="11"/>
        <color theme="1"/>
        <rFont val="Calibri"/>
        <family val="2"/>
        <scheme val="minor"/>
      </rPr>
      <t>la resta d'entitats emplenarà les fulles BENEFICIARI 2, BENEFICIARI 3 i BENEFICIARI 4</t>
    </r>
    <r>
      <rPr>
        <sz val="11"/>
        <color theme="1"/>
        <rFont val="Calibri"/>
        <family val="2"/>
        <scheme val="minor"/>
      </rPr>
      <t xml:space="preserve">.
</t>
    </r>
    <r>
      <rPr>
        <i/>
        <u/>
        <sz val="11"/>
        <color theme="1"/>
        <rFont val="Calibri"/>
        <family val="2"/>
        <scheme val="minor"/>
      </rPr>
      <t>*Excepte pels casos que hi hagi un soci internacional que no aplica i, conseqüentment, no cal aportar detall pressupostari.</t>
    </r>
  </si>
  <si>
    <t>DETALL PER IMPRÈS DE SOL·LICITUD DE L'AJUT</t>
  </si>
  <si>
    <t>Motiu d'acceptació o denegació tècnica</t>
  </si>
  <si>
    <t>En el cas que el sol·licitant sigui una empresa - gran, mitjana o petita -, en la sol·licitud, caldrà traslladar l'import de l'Activitat de Recerca industrial, de l'Activitat de Desenvolupament experimental, de les Auditories (si s'escau) i el Pressupost de despeses total.</t>
  </si>
  <si>
    <t>En els cas que el sol·licitant sigui un acreditat TECNIO, en la sol·licitud, caldrà traslladar l'import de Activitats de RD de caràcter no econòmic, de les Auditories i el Pressupost de despeses total.</t>
  </si>
  <si>
    <t>Les Altres despeses cal desagregar-les per activitats i classificar-les per categoria de Recerca o Desenvolupament. Si es considera que un mateix servei o producte s'utilitzarà en més d'una activitat s'ha d'estimar el cost proporcional per cadascuna d'elles.</t>
  </si>
  <si>
    <t>Despeses vinculades a l'activitat de recerca industrial i desenvolupament experimental. En cap cas es consideraran subvencionables despeses d'aquisició d'actius, de construcció, compra o lloguer.</t>
  </si>
  <si>
    <t>Validació % Dedicació</t>
  </si>
  <si>
    <r>
      <rPr>
        <b/>
        <sz val="11"/>
        <color theme="1"/>
        <rFont val="Calibri"/>
        <family val="2"/>
        <scheme val="minor"/>
      </rPr>
      <t>Cada activitat s'ha de classificar amb alguna de les categories</t>
    </r>
    <r>
      <rPr>
        <sz val="11"/>
        <color theme="1"/>
        <rFont val="Calibri"/>
        <family val="2"/>
        <scheme val="minor"/>
      </rPr>
      <t xml:space="preserve"> admeses segons l'ordre de bases. En aquesta convocatòria</t>
    </r>
    <r>
      <rPr>
        <b/>
        <sz val="11"/>
        <color theme="1"/>
        <rFont val="Calibri"/>
        <family val="2"/>
        <scheme val="minor"/>
      </rPr>
      <t xml:space="preserve"> Recerca, Desenvolupament</t>
    </r>
    <r>
      <rPr>
        <sz val="11"/>
        <color theme="1"/>
        <rFont val="Calibri"/>
        <family val="2"/>
        <scheme val="minor"/>
      </rPr>
      <t xml:space="preserve"> (Despeses de Personal, Col·laboracions externes i Altres despeses)</t>
    </r>
    <r>
      <rPr>
        <b/>
        <sz val="11"/>
        <color theme="1"/>
        <rFont val="Calibri"/>
        <family val="2"/>
        <scheme val="minor"/>
      </rPr>
      <t xml:space="preserve"> o Genèric </t>
    </r>
    <r>
      <rPr>
        <sz val="11"/>
        <color theme="1"/>
        <rFont val="Calibri"/>
        <family val="2"/>
        <scheme val="minor"/>
      </rPr>
      <t>(Auditoria). A la memòria tècnica caldrà raonar el per què d'aquesta classificació, i sempre podrà ser reclassificada en el moment de l'avaluació per part del/la tècnic/a avaluador/a.</t>
    </r>
  </si>
  <si>
    <t>Per la tipologia de partida: DESPESA DE PERSONAL</t>
  </si>
  <si>
    <t>Per la tipologia de partida: COL·LABORACIONS EXTERNES</t>
  </si>
  <si>
    <t>Per la tipologia de partida: ALTRES DESPESES</t>
  </si>
  <si>
    <t>Per la tipologia de partida: AUDITORIA</t>
  </si>
  <si>
    <t>Les despeses d'auditoria s'han de classificar com a Genèrica, poden tenir un cost màxim de 1.500€, i n'hi pot haver com a màxim dues.</t>
  </si>
  <si>
    <t>% Participació
Cost. Sub. Acceptat</t>
  </si>
  <si>
    <r>
      <t xml:space="preserve">En la fulla Detall per Imprès Sol·licitud del present document </t>
    </r>
    <r>
      <rPr>
        <sz val="11"/>
        <color theme="1"/>
        <rFont val="Calibri"/>
        <family val="2"/>
        <scheme val="minor"/>
      </rPr>
      <t>s'aporta la informació que el sol·licitant ha de fer constar en la sol·licitud per beneficiari. A banda, s'aporta un resum global.</t>
    </r>
  </si>
  <si>
    <t>* En cas d'afegir línies, arrossegar la fòrmula Columna F - Càlcul %Dedicació</t>
  </si>
  <si>
    <t>* En cas d'afegir línies, arrossegar la fòrmula Columna I - Cost. Subv. Sol·licitat</t>
  </si>
  <si>
    <t>Duració del projecte (anys)**</t>
  </si>
  <si>
    <t>**Indicar la durada total del projecte en anys.</t>
  </si>
  <si>
    <t>Activitat de recerca Industrial (import en euros)</t>
  </si>
  <si>
    <t>RESUM DEL DETALL A INTRODUIR EN L'IMPRÈS DE SOL·LICITUD DE L'AJUT</t>
  </si>
  <si>
    <t>Com INSERIR FILES ?</t>
  </si>
  <si>
    <r>
      <t xml:space="preserve">El formulari permet afegir tantes files com sigui necessari. </t>
    </r>
    <r>
      <rPr>
        <b/>
        <sz val="11"/>
        <color theme="1"/>
        <rFont val="Calibri"/>
        <family val="2"/>
        <scheme val="minor"/>
      </rPr>
      <t xml:space="preserve">En aquella tipologia de despesa </t>
    </r>
    <r>
      <rPr>
        <sz val="11"/>
        <color theme="1"/>
        <rFont val="Calibri"/>
        <family val="2"/>
        <scheme val="minor"/>
      </rPr>
      <t xml:space="preserve">(exceptuant l'Auditoria) </t>
    </r>
    <r>
      <rPr>
        <b/>
        <sz val="11"/>
        <color theme="1"/>
        <rFont val="Calibri"/>
        <family val="2"/>
        <scheme val="minor"/>
      </rPr>
      <t>on calgui afegir més línies caldrà marcar una línia dins del caixetí de despeses corresponent</t>
    </r>
    <r>
      <rPr>
        <sz val="11"/>
        <color theme="1"/>
        <rFont val="Calibri"/>
        <family val="2"/>
        <scheme val="minor"/>
      </rPr>
      <t xml:space="preserve">, exceptuant l'Auditoria.
</t>
    </r>
    <r>
      <rPr>
        <b/>
        <sz val="11"/>
        <color theme="1"/>
        <rFont val="Calibri"/>
        <family val="2"/>
        <scheme val="minor"/>
      </rPr>
      <t xml:space="preserve">
</t>
    </r>
  </si>
  <si>
    <r>
      <rPr>
        <b/>
        <sz val="11"/>
        <color rgb="FFFF0000"/>
        <rFont val="Calibri"/>
        <family val="2"/>
        <scheme val="minor"/>
      </rPr>
      <t xml:space="preserve">! </t>
    </r>
    <r>
      <rPr>
        <b/>
        <sz val="11"/>
        <color theme="1"/>
        <rFont val="Calibri"/>
        <family val="2"/>
        <scheme val="minor"/>
      </rPr>
      <t xml:space="preserve">Per la partida de Despeses de personal, caldrà arrossegar la fòrmula de la Columna I </t>
    </r>
  </si>
  <si>
    <r>
      <rPr>
        <b/>
        <sz val="11"/>
        <color rgb="FFFF0000"/>
        <rFont val="Calibri"/>
        <family val="2"/>
        <scheme val="minor"/>
      </rPr>
      <t>!</t>
    </r>
    <r>
      <rPr>
        <b/>
        <sz val="11"/>
        <color theme="1"/>
        <rFont val="Calibri"/>
        <family val="2"/>
        <scheme val="minor"/>
      </rPr>
      <t xml:space="preserve"> Pel càlcul del % Dedicació, caldrà arrossegar la fòrmula de la Columna F</t>
    </r>
  </si>
  <si>
    <t>Pressupost mínim projecte</t>
  </si>
  <si>
    <t>Ajut màxim projecte</t>
  </si>
  <si>
    <t>Ajut màxim TECNIO</t>
  </si>
  <si>
    <t>Ajut màxim EMPRESA</t>
  </si>
  <si>
    <t>ARGUMENT PER LIMITAR AJUNT PER BENEFICIARI 2 O DIFERENT LIDER EMPRESA</t>
  </si>
  <si>
    <t>SI(I(E9="Acreditat TECNIO";SUMA(M68:M76)&gt;100000);100000;SI(I(E9&gt;"Acreditat TECNIO";SUMA(M68:M76)&gt;250000);250000;SUMA(M68:M76)))</t>
  </si>
  <si>
    <t>SI(I(E9&lt;&gt;"Acreditat TECNIO";SUMA(N77:N85)&gt;250000);250000;SUMA(N77:N85))</t>
  </si>
  <si>
    <t>ARGUMENT PER LIMITAR AJUNT LIDER EMPRESA</t>
  </si>
  <si>
    <t xml:space="preserve">SOCI INT. </t>
  </si>
  <si>
    <t>PAIS SOCI INT</t>
  </si>
  <si>
    <t>Alemanya</t>
  </si>
  <si>
    <t>Dinamarca</t>
  </si>
  <si>
    <t>Països Baixos</t>
  </si>
  <si>
    <t>Regne Unit</t>
  </si>
  <si>
    <t>França</t>
  </si>
  <si>
    <t>Itàlia</t>
  </si>
  <si>
    <t>Bèlgica</t>
  </si>
  <si>
    <t>Singapur</t>
  </si>
  <si>
    <t>Japó</t>
  </si>
  <si>
    <t>Corea del Sud</t>
  </si>
  <si>
    <t>Canadà - Alberta i Quebec</t>
  </si>
  <si>
    <t>EEUU - Nova York</t>
  </si>
  <si>
    <t>EEUU - Massachusetts</t>
  </si>
  <si>
    <t>Xina - Hong Kong</t>
  </si>
  <si>
    <t>Austràlia</t>
  </si>
  <si>
    <t>EEUU - Estats Califòrnia</t>
  </si>
  <si>
    <t>EEUU - Pequín i Shanghai</t>
  </si>
  <si>
    <t>Import ajut proposat</t>
  </si>
  <si>
    <t>Import a justificar</t>
  </si>
  <si>
    <t>Reserves Econòmiques</t>
  </si>
  <si>
    <t>=Ajut</t>
  </si>
  <si>
    <t>=Cost. Sub Acc</t>
  </si>
  <si>
    <t>=Cost. Sub Acc. R</t>
  </si>
  <si>
    <t>=Cost. Sub Acc. D</t>
  </si>
  <si>
    <t>=Cost. Sub Acc. G</t>
  </si>
  <si>
    <t>Participació</t>
  </si>
  <si>
    <t>NOM ENTITAT</t>
  </si>
  <si>
    <t>PAÍS</t>
  </si>
  <si>
    <t>Pressupost</t>
  </si>
  <si>
    <t>COL·LABORATIU</t>
  </si>
  <si>
    <t>INDIVIDUAL</t>
  </si>
  <si>
    <t>SOCI INTERNACIONAL</t>
  </si>
  <si>
    <t xml:space="preserve">
'Per fer-ho, seguiu aquestes senzilles 4 passes - S'adjunta captura de pantalla.</t>
  </si>
  <si>
    <t>Import bestreta</t>
  </si>
  <si>
    <t>Bestreta</t>
  </si>
  <si>
    <t>%</t>
  </si>
  <si>
    <t>=Bestreta directa</t>
  </si>
  <si>
    <t>Les despeses d'auditoria estan limitades a un màxim de 1500€</t>
  </si>
  <si>
    <t>INSTRUCCIONS PER OMPLIR L'ANNEX DE PRESSUPOST A ADJUNTAR A LA SOL·LICITUD</t>
  </si>
  <si>
    <t>Identificar la persona amb el mateix Nom persona indicat en la taula anterior.</t>
  </si>
  <si>
    <t>% Participació
Cost. Sub. Sol·licitat</t>
  </si>
  <si>
    <t>Títol projecte</t>
  </si>
  <si>
    <t>RESUM PRESSUPOST PROJECTE</t>
  </si>
  <si>
    <t>Acrònim projecte</t>
  </si>
  <si>
    <t>No esborrar les fulles BENEFICIARI 2, BENEFICIARI 3, BENEFICIARI 4, tot i que el projecte el realitzin menys dels indicats.</t>
  </si>
  <si>
    <t>Codi Expedient</t>
  </si>
  <si>
    <t>Empresa LÍDER</t>
  </si>
  <si>
    <t>CODI
Participant 1</t>
  </si>
  <si>
    <t>NOM
Participant 1</t>
  </si>
  <si>
    <t>Import ajut proposat
Participant 1</t>
  </si>
  <si>
    <t>Import bestreta
Participant 2</t>
  </si>
  <si>
    <t>Import bestreta
Participant 1</t>
  </si>
  <si>
    <t>Import a justificar
Participant 1</t>
  </si>
  <si>
    <t>Cost. SOL·LICITAT
RECERCA
Participant 1</t>
  </si>
  <si>
    <t>Cost. SOL·LICITAT
DESENVOLUPAMENT
Participant 1</t>
  </si>
  <si>
    <t>Cost. SOL·LICITAT
GENÈRIC
Participant 1</t>
  </si>
  <si>
    <t>Cost SOL·LICITAT
Participant 1</t>
  </si>
  <si>
    <t>CODI
Participant 2</t>
  </si>
  <si>
    <t>NOM
Participant 2</t>
  </si>
  <si>
    <t>Cost SOL·LICITAT
Participant 2</t>
  </si>
  <si>
    <t>Cost. SOL·LICITAT
RECERCA
Participant 2</t>
  </si>
  <si>
    <t>Cost. SOL·LICITAT
DESENVOLUPAMENT
Participant 2</t>
  </si>
  <si>
    <t>Cost. SOL·LICITAT
GENÈRIC
Participant 2</t>
  </si>
  <si>
    <t>Import a justificar
Participant 2</t>
  </si>
  <si>
    <t>Import ajut proposat
Participant 2</t>
  </si>
  <si>
    <t>CODI
Participant 3</t>
  </si>
  <si>
    <t>NOM
Participant 3</t>
  </si>
  <si>
    <t>Cost SOL·LICITAT
Participant 3</t>
  </si>
  <si>
    <t>Cost. SOL·LICITAT
RECERCA
Participant 3</t>
  </si>
  <si>
    <t>Cost. SOL·LICITAT
DESENVOLUPAMENT
Participant 3</t>
  </si>
  <si>
    <t>Cost. SOL·LICITAT
GENÈRIC
Participant 3</t>
  </si>
  <si>
    <t>Import a justificar
Participant 3</t>
  </si>
  <si>
    <t>Import ajut proposat
Participant 3</t>
  </si>
  <si>
    <t>Import bestreta
Participant 3</t>
  </si>
  <si>
    <t>CODI
Participant 4</t>
  </si>
  <si>
    <t>NOM
Participant 4</t>
  </si>
  <si>
    <t>Cost SOL·LICITAT
Participant 4</t>
  </si>
  <si>
    <t>Cost. SOL·LICITAT
RECERCA
Participant 4</t>
  </si>
  <si>
    <t>Cost. SOL·LICITAT
DESENVOLUPAMENT
Participant 4</t>
  </si>
  <si>
    <t>Cost. SOL·LICITAT
GENÈRIC
Participant 4</t>
  </si>
  <si>
    <t>Import a justificar
Participant 4</t>
  </si>
  <si>
    <t>Import ajut proposat
Participant 4</t>
  </si>
  <si>
    <t>Import bestreta
Participant 4</t>
  </si>
  <si>
    <t>Cost. SOL·LICITAT
TOTAL</t>
  </si>
  <si>
    <t>Cost. ACCEPTAT
TOTAL</t>
  </si>
  <si>
    <t>Cost. ACCEPTAT
RECERCA
Participant 1</t>
  </si>
  <si>
    <t>Cost. ACCEPTAT
DESENVOLUPAMENT
Participant 1</t>
  </si>
  <si>
    <t>Cost. ACCEPTAT
GENÈRIC
Participant 1</t>
  </si>
  <si>
    <t>Cost. ACCEPTAT
RECERCA
Participant 2</t>
  </si>
  <si>
    <t>Cost. ACCEPTAT
DESENVOLUPAMENT
Participant 2</t>
  </si>
  <si>
    <t>Cost. ACCEPTAT 
GENÈRIC
Participant 2</t>
  </si>
  <si>
    <t>Cost. ACCEPTAT
RECERCA
Participant 3</t>
  </si>
  <si>
    <t>Cost. ACCEPTAT
DESENVOLUPAMENT
Participant 3</t>
  </si>
  <si>
    <t>Cost. ACCEPTAT 
GENÈRIC
Participant 3</t>
  </si>
  <si>
    <t>Cost. ACCEPTAT
RECERCA
Participant 4</t>
  </si>
  <si>
    <t>Cost. ACCEPTAT
DESENVOLUPAMENT
Participant 4</t>
  </si>
  <si>
    <t>Cost. ACCEPTAT 
GENÈRIC
Participant 4</t>
  </si>
  <si>
    <t>Import AJUT
TOTAL</t>
  </si>
  <si>
    <t>HI HA SOCI INTERNACIONAL?</t>
  </si>
  <si>
    <t>**Durada del projecte indicada en la pestanya EMPRESA 1 - Líder</t>
  </si>
  <si>
    <t>TIPUS ENTITAT
ACCEPTADA
Participant 1</t>
  </si>
  <si>
    <t>TIPUS ENTITAT
ACCEPTADA
Participant 2</t>
  </si>
  <si>
    <t>TIPUS ENTITAT
ACCEPTADA
Participant 3</t>
  </si>
  <si>
    <t>TIPUS ENTITAT
ACCEPTADA
Participant 4</t>
  </si>
  <si>
    <t>Brasil</t>
  </si>
  <si>
    <t>PAIS</t>
  </si>
  <si>
    <t>RD no econoòmic (TECNIO)
Participant 2</t>
  </si>
  <si>
    <t>La duració del projecte ha de ser coincident amb la indicada en el punt 2.1. de la memòria tècnica.</t>
  </si>
  <si>
    <t>RD no econoòmic (TECNIO)
Participant 1</t>
  </si>
  <si>
    <t>RD no econoòmic (TECNIO)
Participant 3</t>
  </si>
  <si>
    <r>
      <t xml:space="preserve">En els casos que el projecte tingui menys sol·licitants que pestanyes establertes, </t>
    </r>
    <r>
      <rPr>
        <b/>
        <u/>
        <sz val="11"/>
        <color rgb="FFE60000"/>
        <rFont val="Calibri"/>
        <family val="2"/>
        <scheme val="minor"/>
      </rPr>
      <t>NO</t>
    </r>
    <r>
      <rPr>
        <b/>
        <sz val="11"/>
        <color rgb="FFE60000"/>
        <rFont val="Calibri"/>
        <family val="2"/>
        <scheme val="minor"/>
      </rPr>
      <t xml:space="preserve"> eliminar les pestanyes sobrants</t>
    </r>
    <r>
      <rPr>
        <b/>
        <sz val="11"/>
        <color theme="1"/>
        <rFont val="Calibri"/>
        <family val="2"/>
        <scheme val="minor"/>
      </rPr>
      <t>. Deixeu aquestes sense emplenar.</t>
    </r>
  </si>
  <si>
    <t>Codi projecte - (Format ACE0XX23000XXX)</t>
  </si>
  <si>
    <r>
      <t xml:space="preserve">En la </t>
    </r>
    <r>
      <rPr>
        <b/>
        <sz val="11"/>
        <color theme="1"/>
        <rFont val="Calibri"/>
        <family val="2"/>
        <scheme val="minor"/>
      </rPr>
      <t>pestanya DETALL PER IMPRÈS SOL·LICITUD</t>
    </r>
    <r>
      <rPr>
        <sz val="11"/>
        <color theme="1"/>
        <rFont val="Calibri"/>
        <family val="2"/>
        <scheme val="minor"/>
      </rPr>
      <t xml:space="preserve"> s'aporta el resum del detall econòmic que cal emplenar en l'Imprès de sol·licitud facilitant així el trasllat de dades.</t>
    </r>
  </si>
  <si>
    <t>Israel</t>
  </si>
  <si>
    <r>
      <t xml:space="preserve">En aquesta pestanya es recull la </t>
    </r>
    <r>
      <rPr>
        <b/>
        <sz val="12"/>
        <color theme="1"/>
        <rFont val="Calibri"/>
        <family val="2"/>
        <scheme val="minor"/>
      </rPr>
      <t>informació a traslladar a l'imprès de Sol·licitud</t>
    </r>
    <r>
      <rPr>
        <sz val="12"/>
        <color theme="1"/>
        <rFont val="Calibri"/>
        <family val="2"/>
        <scheme val="minor"/>
      </rPr>
      <t xml:space="preserve"> de subencions a projectes de Recerca Industrial i Desenvolupament Experimental 2023</t>
    </r>
  </si>
  <si>
    <t>Es recomana llegir amb atenció els 12 punts d'aquestes INSTRUCCIONS abans d'emplenar les pestanyes d'aquest pressupost a adjuntar a la sol·licitud</t>
  </si>
  <si>
    <t xml:space="preserve">Auditoria </t>
  </si>
  <si>
    <t>RESOLUCIÓ EMT/2447/2023, de 3 de juliol, per la qual s'aproven les bases reguladores de la línia de subvencions per a nuclis R+D Green.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</si>
</sst>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4" formatCode="_-* #,##0.00\ &quot;€&quot;_-;\-* #,##0.00\ &quot;€&quot;_-;_-* &quot;-&quot;??\ &quot;€&quot;_-;_-@_-"/>
    <numFmt numFmtId="164" formatCode="_(&quot;€&quot;* #,##0.00_);_(&quot;€&quot;* \(#,##0.00\);_(&quot;€&quot;* &quot;-&quot;??_);_(@_)"/>
    <numFmt numFmtId="165" formatCode="0.0000%"/>
  </numFmts>
  <fonts count="48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9"/>
      <color theme="1"/>
      <name val="Arial"/>
      <family val="2"/>
    </font>
    <font>
      <b/>
      <sz val="10"/>
      <color theme="1"/>
      <name val="Arial"/>
      <family val="2"/>
    </font>
    <font>
      <i/>
      <sz val="9"/>
      <color theme="1"/>
      <name val="Arial"/>
      <family val="2"/>
    </font>
    <font>
      <b/>
      <i/>
      <sz val="9"/>
      <color theme="1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4"/>
      <color rgb="FF404040"/>
      <name val="Calibri"/>
      <family val="2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sz val="10"/>
      <name val="Arial"/>
      <family val="2"/>
    </font>
    <font>
      <b/>
      <i/>
      <sz val="10"/>
      <name val="Arial"/>
      <family val="2"/>
    </font>
    <font>
      <b/>
      <sz val="11"/>
      <name val="Arial"/>
      <family val="2"/>
    </font>
    <font>
      <i/>
      <sz val="11"/>
      <color rgb="FF7F7F7F"/>
      <name val="Calibri"/>
      <family val="2"/>
      <scheme val="minor"/>
    </font>
    <font>
      <i/>
      <sz val="10"/>
      <color rgb="FF7F7F7F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theme="0"/>
      <name val="Arial"/>
      <family val="2"/>
    </font>
    <font>
      <b/>
      <sz val="11"/>
      <name val="Calibri"/>
      <family val="2"/>
      <scheme val="minor"/>
    </font>
    <font>
      <b/>
      <i/>
      <sz val="11"/>
      <color rgb="FF7F7F7F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name val="Arial"/>
      <family val="2"/>
    </font>
    <font>
      <sz val="11"/>
      <name val="Arial"/>
      <family val="2"/>
    </font>
    <font>
      <sz val="8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sz val="9.5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HelveticaNeueLT Std"/>
      <family val="2"/>
    </font>
    <font>
      <b/>
      <sz val="11"/>
      <color rgb="FFFF0000"/>
      <name val="HelveticaNeueLT Std"/>
      <family val="2"/>
    </font>
    <font>
      <sz val="10"/>
      <color rgb="FFFF0000"/>
      <name val="HelveticaNeueLT Std"/>
      <family val="2"/>
    </font>
    <font>
      <b/>
      <u/>
      <sz val="9.5"/>
      <name val="Helvetica"/>
    </font>
    <font>
      <u/>
      <sz val="12"/>
      <color theme="1"/>
      <name val="Calibri"/>
      <family val="2"/>
      <scheme val="minor"/>
    </font>
    <font>
      <b/>
      <u/>
      <sz val="11"/>
      <color rgb="FFE60000"/>
      <name val="Calibri"/>
      <family val="2"/>
      <scheme val="minor"/>
    </font>
    <font>
      <b/>
      <sz val="11"/>
      <color rgb="FFE60000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u/>
      <sz val="11"/>
      <color theme="10"/>
      <name val="Calibri"/>
      <family val="2"/>
      <scheme val="minor"/>
    </font>
  </fonts>
  <fills count="2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rgb="FFD9D9D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7D7D"/>
        <bgColor indexed="64"/>
      </patternFill>
    </fill>
    <fill>
      <patternFill patternType="solid">
        <fgColor rgb="FFFFB3B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B9B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E6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/>
        <bgColor indexed="64"/>
      </patternFill>
    </fill>
  </fills>
  <borders count="41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/>
      <top/>
      <bottom style="medium">
        <color rgb="FFFF0000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auto="1"/>
      </right>
      <top style="double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rgb="FFFF0000"/>
      </top>
      <bottom/>
      <diagonal/>
    </border>
    <border>
      <left style="thin">
        <color auto="1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rgb="FFFF0000"/>
      </bottom>
      <diagonal/>
    </border>
  </borders>
  <cellStyleXfs count="16">
    <xf numFmtId="0" fontId="0" fillId="0" borderId="0"/>
    <xf numFmtId="0" fontId="6" fillId="0" borderId="0">
      <alignment shrinkToFit="1"/>
    </xf>
    <xf numFmtId="9" fontId="7" fillId="0" borderId="0" applyFont="0" applyFill="0" applyBorder="0" applyAlignment="0" applyProtection="0">
      <alignment shrinkToFit="1"/>
    </xf>
    <xf numFmtId="9" fontId="10" fillId="0" borderId="0" applyFont="0" applyFill="0" applyBorder="0" applyAlignment="0" applyProtection="0"/>
    <xf numFmtId="0" fontId="12" fillId="0" borderId="0"/>
    <xf numFmtId="0" fontId="14" fillId="0" borderId="0">
      <alignment shrinkToFit="1"/>
    </xf>
    <xf numFmtId="9" fontId="15" fillId="0" borderId="0" applyFont="0" applyFill="0" applyBorder="0" applyAlignment="0" applyProtection="0">
      <alignment shrinkToFit="1"/>
    </xf>
    <xf numFmtId="0" fontId="10" fillId="2" borderId="0" applyNumberFormat="0" applyBorder="0" applyAlignment="0" applyProtection="0"/>
    <xf numFmtId="0" fontId="17" fillId="0" borderId="0" applyNumberFormat="0" applyFill="0" applyBorder="0" applyAlignment="0" applyProtection="0"/>
    <xf numFmtId="0" fontId="19" fillId="4" borderId="0" applyNumberFormat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39" fillId="3" borderId="0">
      <alignment horizontal="right"/>
      <protection locked="0"/>
    </xf>
    <xf numFmtId="0" fontId="41" fillId="3" borderId="0">
      <alignment horizontal="right"/>
      <protection locked="0"/>
    </xf>
    <xf numFmtId="0" fontId="46" fillId="0" borderId="0" applyNumberFormat="0" applyFill="0" applyBorder="0" applyAlignment="0" applyProtection="0"/>
  </cellStyleXfs>
  <cellXfs count="444">
    <xf numFmtId="0" fontId="0" fillId="0" borderId="0" xfId="0"/>
    <xf numFmtId="0" fontId="0" fillId="3" borderId="0" xfId="0" applyFill="1"/>
    <xf numFmtId="49" fontId="0" fillId="3" borderId="0" xfId="0" applyNumberFormat="1" applyFill="1" applyAlignment="1">
      <alignment vertical="center" wrapText="1"/>
    </xf>
    <xf numFmtId="1" fontId="0" fillId="0" borderId="7" xfId="0" applyNumberFormat="1" applyBorder="1" applyAlignment="1" applyProtection="1">
      <alignment horizontal="center" vertical="center" wrapText="1"/>
      <protection locked="0"/>
    </xf>
    <xf numFmtId="49" fontId="0" fillId="0" borderId="7" xfId="0" applyNumberFormat="1" applyBorder="1" applyAlignment="1" applyProtection="1">
      <alignment horizontal="center" vertical="center"/>
      <protection locked="0"/>
    </xf>
    <xf numFmtId="1" fontId="0" fillId="0" borderId="7" xfId="0" applyNumberFormat="1" applyBorder="1" applyAlignment="1" applyProtection="1">
      <alignment vertical="center" wrapText="1"/>
      <protection locked="0"/>
    </xf>
    <xf numFmtId="0" fontId="17" fillId="3" borderId="0" xfId="8" applyFill="1"/>
    <xf numFmtId="49" fontId="0" fillId="0" borderId="7" xfId="0" applyNumberFormat="1" applyBorder="1" applyAlignment="1" applyProtection="1">
      <alignment vertical="center" wrapText="1"/>
      <protection locked="0"/>
    </xf>
    <xf numFmtId="0" fontId="8" fillId="7" borderId="0" xfId="0" applyFont="1" applyFill="1"/>
    <xf numFmtId="0" fontId="8" fillId="7" borderId="0" xfId="0" applyFont="1" applyFill="1" applyAlignment="1">
      <alignment horizontal="center"/>
    </xf>
    <xf numFmtId="0" fontId="8" fillId="3" borderId="0" xfId="0" applyFont="1" applyFill="1"/>
    <xf numFmtId="0" fontId="0" fillId="8" borderId="0" xfId="0" applyFill="1"/>
    <xf numFmtId="9" fontId="0" fillId="8" borderId="0" xfId="3" applyFont="1" applyFill="1" applyAlignment="1">
      <alignment horizontal="center"/>
    </xf>
    <xf numFmtId="9" fontId="0" fillId="8" borderId="0" xfId="0" applyNumberFormat="1" applyFill="1" applyAlignment="1">
      <alignment horizontal="center"/>
    </xf>
    <xf numFmtId="0" fontId="22" fillId="7" borderId="0" xfId="0" applyFont="1" applyFill="1"/>
    <xf numFmtId="49" fontId="0" fillId="3" borderId="0" xfId="0" applyNumberFormat="1" applyFill="1" applyAlignment="1">
      <alignment wrapText="1"/>
    </xf>
    <xf numFmtId="9" fontId="0" fillId="3" borderId="0" xfId="0" applyNumberFormat="1" applyFill="1" applyAlignment="1">
      <alignment horizontal="center"/>
    </xf>
    <xf numFmtId="9" fontId="0" fillId="3" borderId="0" xfId="3" applyFont="1" applyFill="1" applyAlignment="1">
      <alignment horizontal="center"/>
    </xf>
    <xf numFmtId="0" fontId="0" fillId="10" borderId="0" xfId="0" applyFill="1" applyAlignment="1">
      <alignment horizontal="center"/>
    </xf>
    <xf numFmtId="1" fontId="0" fillId="3" borderId="7" xfId="0" applyNumberFormat="1" applyFill="1" applyBorder="1" applyAlignment="1" applyProtection="1">
      <alignment horizontal="center" vertical="center"/>
      <protection locked="0"/>
    </xf>
    <xf numFmtId="1" fontId="0" fillId="3" borderId="7" xfId="0" applyNumberFormat="1" applyFill="1" applyBorder="1" applyAlignment="1" applyProtection="1">
      <alignment horizontal="center" vertical="center" wrapText="1"/>
      <protection locked="0"/>
    </xf>
    <xf numFmtId="0" fontId="9" fillId="3" borderId="0" xfId="0" applyFont="1" applyFill="1" applyAlignment="1">
      <alignment horizontal="left" vertical="center"/>
    </xf>
    <xf numFmtId="0" fontId="8" fillId="3" borderId="19" xfId="0" applyFont="1" applyFill="1" applyBorder="1"/>
    <xf numFmtId="0" fontId="0" fillId="3" borderId="19" xfId="0" applyFill="1" applyBorder="1"/>
    <xf numFmtId="49" fontId="22" fillId="3" borderId="11" xfId="9" applyNumberFormat="1" applyFont="1" applyFill="1" applyBorder="1" applyAlignment="1" applyProtection="1">
      <alignment vertical="center"/>
    </xf>
    <xf numFmtId="0" fontId="0" fillId="3" borderId="11" xfId="0" applyFill="1" applyBorder="1"/>
    <xf numFmtId="0" fontId="27" fillId="3" borderId="0" xfId="0" applyFont="1" applyFill="1"/>
    <xf numFmtId="164" fontId="8" fillId="3" borderId="0" xfId="0" applyNumberFormat="1" applyFont="1" applyFill="1" applyAlignment="1">
      <alignment horizontal="center"/>
    </xf>
    <xf numFmtId="0" fontId="27" fillId="3" borderId="0" xfId="0" applyFont="1" applyFill="1" applyAlignment="1">
      <alignment horizontal="left" vertical="center"/>
    </xf>
    <xf numFmtId="0" fontId="27" fillId="3" borderId="0" xfId="0" applyFont="1" applyFill="1" applyAlignment="1">
      <alignment horizontal="right" vertical="center"/>
    </xf>
    <xf numFmtId="0" fontId="27" fillId="3" borderId="19" xfId="0" applyFont="1" applyFill="1" applyBorder="1"/>
    <xf numFmtId="164" fontId="0" fillId="3" borderId="7" xfId="0" applyNumberFormat="1" applyFill="1" applyBorder="1" applyAlignment="1" applyProtection="1">
      <alignment vertical="center" wrapText="1"/>
      <protection locked="0"/>
    </xf>
    <xf numFmtId="1" fontId="0" fillId="5" borderId="8" xfId="0" applyNumberFormat="1" applyFill="1" applyBorder="1" applyAlignment="1">
      <alignment horizontal="center" vertical="center"/>
    </xf>
    <xf numFmtId="1" fontId="0" fillId="9" borderId="8" xfId="0" applyNumberFormat="1" applyFill="1" applyBorder="1" applyAlignment="1">
      <alignment horizontal="center" vertical="center"/>
    </xf>
    <xf numFmtId="9" fontId="0" fillId="9" borderId="7" xfId="3" applyFont="1" applyFill="1" applyBorder="1" applyAlignment="1" applyProtection="1">
      <alignment horizontal="center" vertical="center"/>
    </xf>
    <xf numFmtId="0" fontId="8" fillId="7" borderId="0" xfId="0" applyFont="1" applyFill="1" applyAlignment="1">
      <alignment horizontal="center" vertical="center"/>
    </xf>
    <xf numFmtId="44" fontId="0" fillId="10" borderId="0" xfId="3" applyNumberFormat="1" applyFont="1" applyFill="1" applyAlignment="1">
      <alignment vertical="center"/>
    </xf>
    <xf numFmtId="49" fontId="13" fillId="3" borderId="0" xfId="0" applyNumberFormat="1" applyFont="1" applyFill="1" applyAlignment="1">
      <alignment horizontal="center" wrapText="1"/>
    </xf>
    <xf numFmtId="9" fontId="0" fillId="3" borderId="0" xfId="11" applyFont="1" applyFill="1" applyAlignment="1">
      <alignment horizontal="center"/>
    </xf>
    <xf numFmtId="9" fontId="0" fillId="8" borderId="0" xfId="11" applyFont="1" applyFill="1" applyAlignment="1">
      <alignment horizontal="center"/>
    </xf>
    <xf numFmtId="0" fontId="35" fillId="3" borderId="0" xfId="0" applyFont="1" applyFill="1"/>
    <xf numFmtId="0" fontId="1" fillId="3" borderId="0" xfId="0" applyFont="1" applyFill="1"/>
    <xf numFmtId="0" fontId="16" fillId="3" borderId="19" xfId="0" applyFont="1" applyFill="1" applyBorder="1"/>
    <xf numFmtId="0" fontId="13" fillId="3" borderId="0" xfId="0" applyFont="1" applyFill="1"/>
    <xf numFmtId="0" fontId="2" fillId="3" borderId="0" xfId="0" applyFont="1" applyFill="1" applyAlignment="1">
      <alignment horizontal="center" vertical="center" wrapText="1"/>
    </xf>
    <xf numFmtId="0" fontId="20" fillId="3" borderId="0" xfId="0" applyFont="1" applyFill="1"/>
    <xf numFmtId="49" fontId="20" fillId="6" borderId="7" xfId="0" applyNumberFormat="1" applyFont="1" applyFill="1" applyBorder="1" applyAlignment="1">
      <alignment horizontal="center" vertical="center" wrapText="1"/>
    </xf>
    <xf numFmtId="49" fontId="8" fillId="5" borderId="7" xfId="0" applyNumberFormat="1" applyFont="1" applyFill="1" applyBorder="1" applyAlignment="1">
      <alignment horizontal="center" vertical="center" wrapText="1"/>
    </xf>
    <xf numFmtId="49" fontId="8" fillId="7" borderId="7" xfId="0" applyNumberFormat="1" applyFont="1" applyFill="1" applyBorder="1" applyAlignment="1">
      <alignment horizontal="center" vertical="center" wrapText="1"/>
    </xf>
    <xf numFmtId="0" fontId="8" fillId="0" borderId="0" xfId="0" applyFont="1"/>
    <xf numFmtId="49" fontId="0" fillId="5" borderId="2" xfId="0" applyNumberFormat="1" applyFill="1" applyBorder="1" applyAlignment="1">
      <alignment horizontal="center" vertical="center"/>
    </xf>
    <xf numFmtId="0" fontId="0" fillId="5" borderId="2" xfId="0" applyFill="1" applyBorder="1" applyAlignment="1">
      <alignment vertical="center" wrapText="1"/>
    </xf>
    <xf numFmtId="164" fontId="0" fillId="5" borderId="3" xfId="0" applyNumberFormat="1" applyFill="1" applyBorder="1" applyAlignment="1">
      <alignment vertical="center" wrapText="1"/>
    </xf>
    <xf numFmtId="9" fontId="0" fillId="8" borderId="2" xfId="0" applyNumberFormat="1" applyFill="1" applyBorder="1" applyAlignment="1">
      <alignment vertical="center"/>
    </xf>
    <xf numFmtId="164" fontId="0" fillId="8" borderId="2" xfId="0" applyNumberFormat="1" applyFill="1" applyBorder="1" applyAlignment="1">
      <alignment vertical="center" wrapText="1"/>
    </xf>
    <xf numFmtId="0" fontId="27" fillId="9" borderId="7" xfId="8" applyFont="1" applyFill="1" applyBorder="1" applyAlignment="1" applyProtection="1">
      <alignment horizontal="left" vertical="center"/>
    </xf>
    <xf numFmtId="0" fontId="17" fillId="9" borderId="7" xfId="8" applyFill="1" applyBorder="1" applyAlignment="1" applyProtection="1">
      <alignment horizontal="left" vertical="center" wrapText="1"/>
    </xf>
    <xf numFmtId="1" fontId="2" fillId="9" borderId="7" xfId="0" applyNumberFormat="1" applyFont="1" applyFill="1" applyBorder="1" applyAlignment="1">
      <alignment vertical="center"/>
    </xf>
    <xf numFmtId="164" fontId="2" fillId="9" borderId="7" xfId="0" applyNumberFormat="1" applyFont="1" applyFill="1" applyBorder="1" applyAlignment="1">
      <alignment vertical="center"/>
    </xf>
    <xf numFmtId="164" fontId="2" fillId="9" borderId="7" xfId="0" applyNumberFormat="1" applyFont="1" applyFill="1" applyBorder="1" applyAlignment="1">
      <alignment horizontal="center" vertical="center"/>
    </xf>
    <xf numFmtId="9" fontId="2" fillId="9" borderId="7" xfId="0" applyNumberFormat="1" applyFont="1" applyFill="1" applyBorder="1" applyAlignment="1">
      <alignment vertical="center"/>
    </xf>
    <xf numFmtId="49" fontId="0" fillId="3" borderId="11" xfId="0" applyNumberFormat="1" applyFill="1" applyBorder="1" applyAlignment="1">
      <alignment horizontal="center" vertical="center"/>
    </xf>
    <xf numFmtId="1" fontId="2" fillId="3" borderId="4" xfId="0" applyNumberFormat="1" applyFont="1" applyFill="1" applyBorder="1" applyAlignment="1">
      <alignment vertical="center"/>
    </xf>
    <xf numFmtId="164" fontId="2" fillId="0" borderId="5" xfId="0" applyNumberFormat="1" applyFont="1" applyBorder="1" applyAlignment="1">
      <alignment vertical="center"/>
    </xf>
    <xf numFmtId="1" fontId="2" fillId="0" borderId="5" xfId="0" applyNumberFormat="1" applyFont="1" applyBorder="1" applyAlignment="1">
      <alignment vertical="center"/>
    </xf>
    <xf numFmtId="164" fontId="2" fillId="0" borderId="6" xfId="0" applyNumberFormat="1" applyFont="1" applyBorder="1" applyAlignment="1">
      <alignment horizontal="center" vertical="center"/>
    </xf>
    <xf numFmtId="9" fontId="2" fillId="0" borderId="5" xfId="0" applyNumberFormat="1" applyFont="1" applyBorder="1" applyAlignment="1">
      <alignment vertical="center"/>
    </xf>
    <xf numFmtId="49" fontId="0" fillId="3" borderId="0" xfId="0" applyNumberFormat="1" applyFill="1" applyAlignment="1">
      <alignment horizontal="center" vertical="center"/>
    </xf>
    <xf numFmtId="0" fontId="37" fillId="3" borderId="0" xfId="0" applyFont="1" applyFill="1"/>
    <xf numFmtId="1" fontId="2" fillId="3" borderId="0" xfId="0" applyNumberFormat="1" applyFont="1" applyFill="1" applyAlignment="1">
      <alignment vertical="center"/>
    </xf>
    <xf numFmtId="164" fontId="2" fillId="3" borderId="0" xfId="0" applyNumberFormat="1" applyFont="1" applyFill="1" applyAlignment="1">
      <alignment vertical="center"/>
    </xf>
    <xf numFmtId="164" fontId="2" fillId="3" borderId="0" xfId="0" applyNumberFormat="1" applyFont="1" applyFill="1" applyAlignment="1">
      <alignment horizontal="center" vertical="center"/>
    </xf>
    <xf numFmtId="9" fontId="2" fillId="3" borderId="0" xfId="0" applyNumberFormat="1" applyFont="1" applyFill="1" applyAlignment="1">
      <alignment vertical="center"/>
    </xf>
    <xf numFmtId="49" fontId="20" fillId="6" borderId="14" xfId="0" applyNumberFormat="1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left" vertical="top"/>
    </xf>
    <xf numFmtId="0" fontId="8" fillId="3" borderId="0" xfId="0" applyFont="1" applyFill="1" applyAlignment="1">
      <alignment horizontal="center" vertical="top"/>
    </xf>
    <xf numFmtId="0" fontId="17" fillId="3" borderId="0" xfId="8" applyFill="1" applyBorder="1" applyAlignment="1" applyProtection="1"/>
    <xf numFmtId="2" fontId="0" fillId="3" borderId="0" xfId="0" applyNumberFormat="1" applyFill="1" applyAlignment="1">
      <alignment vertical="center" wrapText="1"/>
    </xf>
    <xf numFmtId="0" fontId="13" fillId="3" borderId="0" xfId="0" applyFont="1" applyFill="1" applyAlignment="1">
      <alignment vertical="top"/>
    </xf>
    <xf numFmtId="0" fontId="13" fillId="3" borderId="0" xfId="0" applyFont="1" applyFill="1" applyAlignment="1">
      <alignment horizontal="center" vertical="top"/>
    </xf>
    <xf numFmtId="0" fontId="8" fillId="5" borderId="8" xfId="0" applyFont="1" applyFill="1" applyBorder="1" applyAlignment="1">
      <alignment horizontal="center" vertical="center" wrapText="1"/>
    </xf>
    <xf numFmtId="49" fontId="20" fillId="12" borderId="7" xfId="0" applyNumberFormat="1" applyFont="1" applyFill="1" applyBorder="1" applyAlignment="1">
      <alignment horizontal="center" vertical="center" wrapText="1"/>
    </xf>
    <xf numFmtId="49" fontId="20" fillId="9" borderId="7" xfId="0" applyNumberFormat="1" applyFont="1" applyFill="1" applyBorder="1" applyAlignment="1">
      <alignment horizontal="center" vertical="center" wrapText="1"/>
    </xf>
    <xf numFmtId="9" fontId="0" fillId="5" borderId="7" xfId="0" applyNumberFormat="1" applyFill="1" applyBorder="1" applyAlignment="1">
      <alignment horizontal="center" vertical="center"/>
    </xf>
    <xf numFmtId="1" fontId="27" fillId="11" borderId="7" xfId="0" applyNumberFormat="1" applyFont="1" applyFill="1" applyBorder="1" applyAlignment="1">
      <alignment horizontal="center" vertical="center"/>
    </xf>
    <xf numFmtId="1" fontId="0" fillId="9" borderId="7" xfId="0" applyNumberFormat="1" applyFill="1" applyBorder="1" applyAlignment="1">
      <alignment horizontal="center" vertical="center"/>
    </xf>
    <xf numFmtId="1" fontId="0" fillId="9" borderId="7" xfId="0" applyNumberFormat="1" applyFill="1" applyBorder="1" applyAlignment="1">
      <alignment horizontal="center" vertical="center" wrapText="1"/>
    </xf>
    <xf numFmtId="9" fontId="0" fillId="9" borderId="7" xfId="0" applyNumberFormat="1" applyFill="1" applyBorder="1" applyAlignment="1">
      <alignment horizontal="center" vertical="center"/>
    </xf>
    <xf numFmtId="1" fontId="27" fillId="9" borderId="7" xfId="0" applyNumberFormat="1" applyFont="1" applyFill="1" applyBorder="1" applyAlignment="1">
      <alignment horizontal="center" vertical="center"/>
    </xf>
    <xf numFmtId="1" fontId="0" fillId="3" borderId="0" xfId="0" applyNumberFormat="1" applyFill="1" applyAlignment="1">
      <alignment horizontal="center" vertical="center" wrapText="1"/>
    </xf>
    <xf numFmtId="1" fontId="0" fillId="3" borderId="0" xfId="0" applyNumberFormat="1" applyFill="1" applyAlignment="1">
      <alignment horizontal="center" vertical="center"/>
    </xf>
    <xf numFmtId="49" fontId="0" fillId="3" borderId="19" xfId="0" applyNumberFormat="1" applyFill="1" applyBorder="1" applyAlignment="1">
      <alignment horizontal="center" vertical="center"/>
    </xf>
    <xf numFmtId="49" fontId="0" fillId="3" borderId="19" xfId="0" applyNumberFormat="1" applyFill="1" applyBorder="1" applyAlignment="1">
      <alignment vertical="center" wrapText="1"/>
    </xf>
    <xf numFmtId="2" fontId="0" fillId="3" borderId="19" xfId="0" applyNumberFormat="1" applyFill="1" applyBorder="1" applyAlignment="1">
      <alignment vertical="center" wrapText="1"/>
    </xf>
    <xf numFmtId="164" fontId="0" fillId="3" borderId="19" xfId="0" applyNumberFormat="1" applyFill="1" applyBorder="1" applyAlignment="1">
      <alignment vertical="center" wrapText="1"/>
    </xf>
    <xf numFmtId="0" fontId="17" fillId="3" borderId="0" xfId="8" applyFill="1" applyProtection="1"/>
    <xf numFmtId="164" fontId="0" fillId="3" borderId="0" xfId="0" applyNumberFormat="1" applyFill="1" applyAlignment="1">
      <alignment vertical="center" wrapText="1"/>
    </xf>
    <xf numFmtId="1" fontId="0" fillId="9" borderId="10" xfId="0" applyNumberFormat="1" applyFill="1" applyBorder="1" applyAlignment="1">
      <alignment horizontal="center" vertical="center"/>
    </xf>
    <xf numFmtId="1" fontId="0" fillId="9" borderId="9" xfId="0" applyNumberFormat="1" applyFill="1" applyBorder="1" applyAlignment="1">
      <alignment horizontal="center" vertical="center"/>
    </xf>
    <xf numFmtId="44" fontId="2" fillId="0" borderId="7" xfId="3" applyNumberFormat="1" applyFont="1" applyBorder="1" applyAlignment="1" applyProtection="1">
      <alignment horizontal="center" vertical="center"/>
    </xf>
    <xf numFmtId="49" fontId="0" fillId="3" borderId="0" xfId="0" applyNumberFormat="1" applyFill="1" applyAlignment="1">
      <alignment vertical="center"/>
    </xf>
    <xf numFmtId="49" fontId="2" fillId="3" borderId="0" xfId="0" applyNumberFormat="1" applyFont="1" applyFill="1" applyAlignment="1">
      <alignment horizontal="right" vertical="center"/>
    </xf>
    <xf numFmtId="49" fontId="0" fillId="3" borderId="0" xfId="0" applyNumberFormat="1" applyFill="1" applyAlignment="1">
      <alignment horizontal="center" vertical="center" wrapText="1"/>
    </xf>
    <xf numFmtId="49" fontId="0" fillId="3" borderId="19" xfId="0" applyNumberFormat="1" applyFill="1" applyBorder="1" applyAlignment="1">
      <alignment horizontal="center" vertical="center" wrapText="1"/>
    </xf>
    <xf numFmtId="49" fontId="22" fillId="7" borderId="7" xfId="0" applyNumberFormat="1" applyFont="1" applyFill="1" applyBorder="1" applyAlignment="1">
      <alignment horizontal="center" vertical="center" wrapText="1"/>
    </xf>
    <xf numFmtId="49" fontId="0" fillId="5" borderId="3" xfId="0" applyNumberFormat="1" applyFill="1" applyBorder="1" applyAlignment="1">
      <alignment horizontal="center" vertical="center"/>
    </xf>
    <xf numFmtId="0" fontId="17" fillId="9" borderId="8" xfId="8" applyFill="1" applyBorder="1" applyAlignment="1" applyProtection="1">
      <alignment horizontal="left" vertical="center" wrapText="1"/>
    </xf>
    <xf numFmtId="49" fontId="0" fillId="9" borderId="9" xfId="0" applyNumberFormat="1" applyFill="1" applyBorder="1" applyAlignment="1">
      <alignment vertical="center" wrapText="1"/>
    </xf>
    <xf numFmtId="49" fontId="0" fillId="3" borderId="10" xfId="0" applyNumberFormat="1" applyFill="1" applyBorder="1" applyAlignment="1">
      <alignment horizontal="center" vertical="center"/>
    </xf>
    <xf numFmtId="164" fontId="2" fillId="0" borderId="7" xfId="0" applyNumberFormat="1" applyFont="1" applyBorder="1" applyAlignment="1">
      <alignment vertical="center"/>
    </xf>
    <xf numFmtId="164" fontId="2" fillId="3" borderId="6" xfId="0" applyNumberFormat="1" applyFont="1" applyFill="1" applyBorder="1" applyAlignment="1">
      <alignment horizontal="center" vertical="center"/>
    </xf>
    <xf numFmtId="4" fontId="0" fillId="3" borderId="19" xfId="0" applyNumberFormat="1" applyFill="1" applyBorder="1"/>
    <xf numFmtId="0" fontId="17" fillId="3" borderId="0" xfId="8" applyFill="1" applyBorder="1" applyProtection="1"/>
    <xf numFmtId="4" fontId="0" fillId="3" borderId="0" xfId="0" applyNumberFormat="1" applyFill="1"/>
    <xf numFmtId="49" fontId="0" fillId="5" borderId="7" xfId="0" applyNumberFormat="1" applyFill="1" applyBorder="1" applyAlignment="1">
      <alignment horizontal="center" vertical="center"/>
    </xf>
    <xf numFmtId="9" fontId="27" fillId="10" borderId="2" xfId="3" applyFont="1" applyFill="1" applyBorder="1" applyAlignment="1" applyProtection="1">
      <alignment horizontal="right" vertical="center" wrapText="1"/>
    </xf>
    <xf numFmtId="164" fontId="0" fillId="8" borderId="1" xfId="0" applyNumberFormat="1" applyFill="1" applyBorder="1" applyAlignment="1">
      <alignment vertical="center" wrapText="1"/>
    </xf>
    <xf numFmtId="164" fontId="0" fillId="9" borderId="3" xfId="0" applyNumberFormat="1" applyFill="1" applyBorder="1" applyAlignment="1">
      <alignment vertical="center" wrapText="1"/>
    </xf>
    <xf numFmtId="9" fontId="27" fillId="9" borderId="2" xfId="3" applyFont="1" applyFill="1" applyBorder="1" applyAlignment="1" applyProtection="1">
      <alignment horizontal="right" vertical="center" wrapText="1"/>
    </xf>
    <xf numFmtId="164" fontId="0" fillId="9" borderId="1" xfId="0" applyNumberFormat="1" applyFill="1" applyBorder="1" applyAlignment="1">
      <alignment vertical="center" wrapText="1"/>
    </xf>
    <xf numFmtId="44" fontId="2" fillId="0" borderId="6" xfId="0" applyNumberFormat="1" applyFont="1" applyBorder="1" applyAlignment="1">
      <alignment vertical="center"/>
    </xf>
    <xf numFmtId="9" fontId="2" fillId="0" borderId="5" xfId="3" applyFont="1" applyBorder="1" applyAlignment="1" applyProtection="1">
      <alignment horizontal="right" vertical="center"/>
    </xf>
    <xf numFmtId="164" fontId="2" fillId="0" borderId="4" xfId="0" applyNumberFormat="1" applyFont="1" applyBorder="1" applyAlignment="1">
      <alignment vertical="center"/>
    </xf>
    <xf numFmtId="0" fontId="0" fillId="3" borderId="0" xfId="0" applyFill="1" applyAlignment="1">
      <alignment horizontal="right"/>
    </xf>
    <xf numFmtId="0" fontId="2" fillId="3" borderId="0" xfId="0" applyFont="1" applyFill="1" applyAlignment="1">
      <alignment horizontal="center" vertical="center"/>
    </xf>
    <xf numFmtId="0" fontId="3" fillId="3" borderId="19" xfId="0" applyFont="1" applyFill="1" applyBorder="1"/>
    <xf numFmtId="0" fontId="4" fillId="3" borderId="19" xfId="0" applyFont="1" applyFill="1" applyBorder="1"/>
    <xf numFmtId="0" fontId="5" fillId="3" borderId="19" xfId="0" applyFont="1" applyFill="1" applyBorder="1" applyAlignment="1">
      <alignment horizontal="center"/>
    </xf>
    <xf numFmtId="0" fontId="0" fillId="3" borderId="19" xfId="0" applyFill="1" applyBorder="1" applyAlignment="1">
      <alignment horizontal="right"/>
    </xf>
    <xf numFmtId="49" fontId="22" fillId="7" borderId="21" xfId="0" applyNumberFormat="1" applyFont="1" applyFill="1" applyBorder="1" applyAlignment="1">
      <alignment horizontal="center" vertical="center" wrapText="1"/>
    </xf>
    <xf numFmtId="0" fontId="0" fillId="0" borderId="8" xfId="0" applyBorder="1"/>
    <xf numFmtId="164" fontId="0" fillId="13" borderId="5" xfId="0" applyNumberFormat="1" applyFill="1" applyBorder="1"/>
    <xf numFmtId="164" fontId="0" fillId="8" borderId="5" xfId="0" applyNumberFormat="1" applyFill="1" applyBorder="1"/>
    <xf numFmtId="164" fontId="0" fillId="13" borderId="7" xfId="0" applyNumberFormat="1" applyFill="1" applyBorder="1"/>
    <xf numFmtId="164" fontId="0" fillId="8" borderId="7" xfId="0" applyNumberFormat="1" applyFill="1" applyBorder="1"/>
    <xf numFmtId="0" fontId="0" fillId="0" borderId="15" xfId="0" applyBorder="1"/>
    <xf numFmtId="164" fontId="0" fillId="0" borderId="17" xfId="0" applyNumberFormat="1" applyBorder="1" applyAlignment="1">
      <alignment horizontal="center" vertical="center"/>
    </xf>
    <xf numFmtId="164" fontId="0" fillId="13" borderId="14" xfId="0" applyNumberFormat="1" applyFill="1" applyBorder="1"/>
    <xf numFmtId="164" fontId="0" fillId="8" borderId="14" xfId="0" applyNumberFormat="1" applyFill="1" applyBorder="1"/>
    <xf numFmtId="0" fontId="8" fillId="3" borderId="0" xfId="0" applyFont="1" applyFill="1" applyAlignment="1">
      <alignment horizontal="right"/>
    </xf>
    <xf numFmtId="164" fontId="11" fillId="8" borderId="5" xfId="0" applyNumberFormat="1" applyFont="1" applyFill="1" applyBorder="1"/>
    <xf numFmtId="164" fontId="11" fillId="3" borderId="0" xfId="0" applyNumberFormat="1" applyFont="1" applyFill="1" applyAlignment="1">
      <alignment horizontal="center" vertical="center" wrapText="1"/>
    </xf>
    <xf numFmtId="0" fontId="3" fillId="3" borderId="11" xfId="0" applyFont="1" applyFill="1" applyBorder="1"/>
    <xf numFmtId="9" fontId="0" fillId="9" borderId="2" xfId="0" applyNumberFormat="1" applyFill="1" applyBorder="1" applyAlignment="1">
      <alignment vertical="center"/>
    </xf>
    <xf numFmtId="0" fontId="17" fillId="3" borderId="0" xfId="8" applyFill="1" applyAlignment="1" applyProtection="1">
      <alignment vertical="center"/>
    </xf>
    <xf numFmtId="0" fontId="0" fillId="3" borderId="19" xfId="0" applyFill="1" applyBorder="1" applyAlignment="1">
      <alignment horizontal="center" vertical="center"/>
    </xf>
    <xf numFmtId="9" fontId="25" fillId="11" borderId="5" xfId="3" applyFont="1" applyFill="1" applyBorder="1" applyAlignment="1" applyProtection="1">
      <alignment horizontal="center"/>
    </xf>
    <xf numFmtId="164" fontId="25" fillId="10" borderId="7" xfId="0" applyNumberFormat="1" applyFont="1" applyFill="1" applyBorder="1"/>
    <xf numFmtId="164" fontId="0" fillId="10" borderId="7" xfId="0" applyNumberFormat="1" applyFill="1" applyBorder="1"/>
    <xf numFmtId="9" fontId="25" fillId="11" borderId="7" xfId="3" applyFont="1" applyFill="1" applyBorder="1" applyAlignment="1" applyProtection="1">
      <alignment horizontal="center"/>
    </xf>
    <xf numFmtId="164" fontId="25" fillId="10" borderId="23" xfId="0" applyNumberFormat="1" applyFont="1" applyFill="1" applyBorder="1"/>
    <xf numFmtId="164" fontId="0" fillId="10" borderId="23" xfId="0" applyNumberFormat="1" applyFill="1" applyBorder="1"/>
    <xf numFmtId="164" fontId="25" fillId="3" borderId="21" xfId="0" applyNumberFormat="1" applyFont="1" applyFill="1" applyBorder="1"/>
    <xf numFmtId="0" fontId="25" fillId="3" borderId="0" xfId="0" applyFont="1" applyFill="1" applyAlignment="1">
      <alignment horizontal="center"/>
    </xf>
    <xf numFmtId="9" fontId="25" fillId="3" borderId="0" xfId="3" applyFont="1" applyFill="1" applyBorder="1" applyAlignment="1" applyProtection="1">
      <alignment horizontal="center"/>
    </xf>
    <xf numFmtId="49" fontId="25" fillId="3" borderId="0" xfId="0" applyNumberFormat="1" applyFont="1" applyFill="1"/>
    <xf numFmtId="49" fontId="0" fillId="3" borderId="0" xfId="0" applyNumberFormat="1" applyFill="1"/>
    <xf numFmtId="164" fontId="25" fillId="3" borderId="0" xfId="0" applyNumberFormat="1" applyFont="1" applyFill="1"/>
    <xf numFmtId="164" fontId="0" fillId="3" borderId="0" xfId="0" applyNumberFormat="1" applyFill="1"/>
    <xf numFmtId="0" fontId="24" fillId="3" borderId="19" xfId="0" applyFont="1" applyFill="1" applyBorder="1" applyAlignment="1">
      <alignment horizontal="left"/>
    </xf>
    <xf numFmtId="9" fontId="24" fillId="3" borderId="19" xfId="11" applyFont="1" applyFill="1" applyBorder="1" applyAlignment="1" applyProtection="1">
      <alignment horizontal="center"/>
    </xf>
    <xf numFmtId="9" fontId="25" fillId="3" borderId="0" xfId="11" applyFont="1" applyFill="1" applyAlignment="1" applyProtection="1">
      <alignment horizontal="center"/>
    </xf>
    <xf numFmtId="49" fontId="22" fillId="5" borderId="14" xfId="0" applyNumberFormat="1" applyFont="1" applyFill="1" applyBorder="1" applyAlignment="1">
      <alignment horizontal="center" vertical="center" wrapText="1"/>
    </xf>
    <xf numFmtId="0" fontId="25" fillId="5" borderId="5" xfId="0" applyFont="1" applyFill="1" applyBorder="1" applyAlignment="1">
      <alignment horizontal="center" vertical="center"/>
    </xf>
    <xf numFmtId="9" fontId="25" fillId="11" borderId="5" xfId="11" applyFont="1" applyFill="1" applyBorder="1" applyAlignment="1" applyProtection="1">
      <alignment horizontal="center" vertical="center"/>
    </xf>
    <xf numFmtId="0" fontId="0" fillId="3" borderId="22" xfId="0" applyFill="1" applyBorder="1"/>
    <xf numFmtId="0" fontId="0" fillId="0" borderId="6" xfId="0" applyBorder="1"/>
    <xf numFmtId="0" fontId="0" fillId="0" borderId="14" xfId="0" applyBorder="1"/>
    <xf numFmtId="164" fontId="0" fillId="0" borderId="14" xfId="0" applyNumberFormat="1" applyBorder="1" applyAlignment="1">
      <alignment horizontal="center" vertical="center"/>
    </xf>
    <xf numFmtId="164" fontId="0" fillId="5" borderId="14" xfId="0" applyNumberFormat="1" applyFill="1" applyBorder="1" applyAlignment="1">
      <alignment horizontal="center" vertical="center"/>
    </xf>
    <xf numFmtId="0" fontId="8" fillId="3" borderId="35" xfId="0" applyFont="1" applyFill="1" applyBorder="1"/>
    <xf numFmtId="0" fontId="8" fillId="3" borderId="36" xfId="0" applyFont="1" applyFill="1" applyBorder="1" applyAlignment="1">
      <alignment horizontal="right"/>
    </xf>
    <xf numFmtId="164" fontId="11" fillId="3" borderId="0" xfId="0" applyNumberFormat="1" applyFont="1" applyFill="1"/>
    <xf numFmtId="0" fontId="0" fillId="3" borderId="0" xfId="0" applyFill="1" applyAlignment="1">
      <alignment horizontal="center" vertical="center"/>
    </xf>
    <xf numFmtId="0" fontId="22" fillId="3" borderId="19" xfId="9" applyNumberFormat="1" applyFont="1" applyFill="1" applyBorder="1" applyAlignment="1" applyProtection="1">
      <alignment horizontal="center" vertical="center"/>
    </xf>
    <xf numFmtId="0" fontId="22" fillId="3" borderId="19" xfId="9" applyFont="1" applyFill="1" applyBorder="1" applyAlignment="1" applyProtection="1">
      <alignment horizontal="center" vertical="center"/>
    </xf>
    <xf numFmtId="0" fontId="18" fillId="3" borderId="0" xfId="8" applyFont="1" applyFill="1" applyAlignment="1" applyProtection="1">
      <alignment vertical="center" wrapText="1"/>
    </xf>
    <xf numFmtId="0" fontId="9" fillId="3" borderId="0" xfId="0" applyFont="1" applyFill="1" applyAlignment="1">
      <alignment horizontal="center" vertical="center"/>
    </xf>
    <xf numFmtId="0" fontId="33" fillId="3" borderId="27" xfId="0" applyFont="1" applyFill="1" applyBorder="1" applyAlignment="1">
      <alignment horizontal="left" vertical="center"/>
    </xf>
    <xf numFmtId="0" fontId="0" fillId="3" borderId="27" xfId="0" applyFill="1" applyBorder="1"/>
    <xf numFmtId="0" fontId="0" fillId="3" borderId="0" xfId="0" applyFill="1" applyAlignment="1">
      <alignment horizontal="justify"/>
    </xf>
    <xf numFmtId="0" fontId="8" fillId="3" borderId="3" xfId="0" applyFont="1" applyFill="1" applyBorder="1" applyAlignment="1">
      <alignment horizontal="justify" vertical="center" wrapText="1"/>
    </xf>
    <xf numFmtId="0" fontId="0" fillId="3" borderId="6" xfId="0" applyFill="1" applyBorder="1" applyAlignment="1">
      <alignment horizontal="justify" vertical="center" wrapText="1"/>
    </xf>
    <xf numFmtId="0" fontId="22" fillId="3" borderId="0" xfId="0" applyFont="1" applyFill="1"/>
    <xf numFmtId="49" fontId="20" fillId="6" borderId="21" xfId="0" applyNumberFormat="1" applyFont="1" applyFill="1" applyBorder="1" applyAlignment="1">
      <alignment horizontal="center" vertical="center" wrapText="1"/>
    </xf>
    <xf numFmtId="0" fontId="0" fillId="3" borderId="16" xfId="0" applyFill="1" applyBorder="1"/>
    <xf numFmtId="0" fontId="0" fillId="3" borderId="16" xfId="0" applyFill="1" applyBorder="1" applyAlignment="1">
      <alignment horizontal="center" vertical="center"/>
    </xf>
    <xf numFmtId="49" fontId="25" fillId="3" borderId="0" xfId="0" applyNumberFormat="1" applyFont="1" applyFill="1" applyAlignment="1">
      <alignment wrapText="1"/>
    </xf>
    <xf numFmtId="0" fontId="0" fillId="3" borderId="0" xfId="0" applyFill="1" applyAlignment="1">
      <alignment wrapText="1"/>
    </xf>
    <xf numFmtId="1" fontId="0" fillId="3" borderId="10" xfId="0" applyNumberFormat="1" applyFill="1" applyBorder="1" applyAlignment="1">
      <alignment vertical="center"/>
    </xf>
    <xf numFmtId="1" fontId="0" fillId="3" borderId="9" xfId="0" applyNumberFormat="1" applyFill="1" applyBorder="1" applyAlignment="1">
      <alignment vertical="center"/>
    </xf>
    <xf numFmtId="49" fontId="0" fillId="0" borderId="9" xfId="0" applyNumberFormat="1" applyBorder="1" applyAlignment="1">
      <alignment vertical="center" wrapText="1"/>
    </xf>
    <xf numFmtId="164" fontId="2" fillId="3" borderId="0" xfId="0" applyNumberFormat="1" applyFont="1" applyFill="1" applyAlignment="1">
      <alignment horizontal="right" vertical="center"/>
    </xf>
    <xf numFmtId="0" fontId="18" fillId="3" borderId="0" xfId="8" applyFont="1" applyFill="1" applyAlignment="1" applyProtection="1">
      <alignment horizontal="left" vertical="center" wrapText="1"/>
    </xf>
    <xf numFmtId="0" fontId="0" fillId="3" borderId="0" xfId="0" applyFill="1" applyAlignment="1">
      <alignment horizontal="justify" vertical="center" wrapText="1"/>
    </xf>
    <xf numFmtId="0" fontId="17" fillId="3" borderId="0" xfId="8" applyFill="1" applyBorder="1" applyAlignment="1" applyProtection="1">
      <alignment horizontal="left" vertical="center" wrapText="1"/>
    </xf>
    <xf numFmtId="164" fontId="2" fillId="9" borderId="8" xfId="0" applyNumberFormat="1" applyFont="1" applyFill="1" applyBorder="1" applyAlignment="1">
      <alignment horizontal="center" vertical="center"/>
    </xf>
    <xf numFmtId="164" fontId="2" fillId="9" borderId="9" xfId="0" applyNumberFormat="1" applyFont="1" applyFill="1" applyBorder="1" applyAlignment="1">
      <alignment horizontal="center" vertical="center"/>
    </xf>
    <xf numFmtId="49" fontId="2" fillId="3" borderId="11" xfId="0" applyNumberFormat="1" applyFont="1" applyFill="1" applyBorder="1" applyAlignment="1">
      <alignment horizontal="right" vertical="center"/>
    </xf>
    <xf numFmtId="0" fontId="17" fillId="3" borderId="0" xfId="8" applyFill="1" applyAlignment="1" applyProtection="1">
      <alignment horizontal="left" vertical="center" wrapText="1"/>
    </xf>
    <xf numFmtId="0" fontId="24" fillId="3" borderId="19" xfId="0" applyFont="1" applyFill="1" applyBorder="1" applyAlignment="1">
      <alignment horizontal="center"/>
    </xf>
    <xf numFmtId="49" fontId="22" fillId="5" borderId="15" xfId="0" applyNumberFormat="1" applyFont="1" applyFill="1" applyBorder="1" applyAlignment="1">
      <alignment horizontal="center" vertical="center" wrapText="1"/>
    </xf>
    <xf numFmtId="44" fontId="0" fillId="0" borderId="7" xfId="12" applyFont="1" applyBorder="1" applyAlignment="1" applyProtection="1">
      <alignment vertical="center" wrapText="1"/>
      <protection locked="0"/>
    </xf>
    <xf numFmtId="0" fontId="26" fillId="9" borderId="22" xfId="0" applyFont="1" applyFill="1" applyBorder="1" applyAlignment="1">
      <alignment horizontal="center"/>
    </xf>
    <xf numFmtId="0" fontId="41" fillId="3" borderId="0" xfId="14" applyProtection="1">
      <alignment horizontal="right"/>
    </xf>
    <xf numFmtId="0" fontId="40" fillId="3" borderId="27" xfId="13" applyFont="1" applyBorder="1" applyAlignment="1" applyProtection="1">
      <alignment wrapText="1"/>
    </xf>
    <xf numFmtId="0" fontId="40" fillId="3" borderId="27" xfId="13" applyFont="1" applyBorder="1" applyAlignment="1" applyProtection="1">
      <alignment horizontal="left"/>
    </xf>
    <xf numFmtId="0" fontId="42" fillId="3" borderId="0" xfId="0" applyFont="1" applyFill="1"/>
    <xf numFmtId="0" fontId="36" fillId="3" borderId="0" xfId="8" applyFont="1" applyFill="1" applyAlignment="1" applyProtection="1">
      <alignment vertical="center"/>
    </xf>
    <xf numFmtId="1" fontId="0" fillId="3" borderId="8" xfId="0" applyNumberFormat="1" applyFill="1" applyBorder="1" applyAlignment="1" applyProtection="1">
      <alignment horizontal="left" vertical="center"/>
      <protection locked="0"/>
    </xf>
    <xf numFmtId="49" fontId="20" fillId="9" borderId="14" xfId="0" applyNumberFormat="1" applyFont="1" applyFill="1" applyBorder="1" applyAlignment="1">
      <alignment horizontal="center" vertical="center" wrapText="1"/>
    </xf>
    <xf numFmtId="0" fontId="25" fillId="11" borderId="7" xfId="0" applyFont="1" applyFill="1" applyBorder="1" applyAlignment="1">
      <alignment horizontal="center"/>
    </xf>
    <xf numFmtId="0" fontId="25" fillId="11" borderId="23" xfId="0" applyFont="1" applyFill="1" applyBorder="1" applyAlignment="1">
      <alignment horizontal="center"/>
    </xf>
    <xf numFmtId="0" fontId="25" fillId="11" borderId="5" xfId="0" applyFont="1" applyFill="1" applyBorder="1" applyAlignment="1">
      <alignment horizontal="center"/>
    </xf>
    <xf numFmtId="0" fontId="22" fillId="16" borderId="7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8" fillId="18" borderId="7" xfId="0" applyFont="1" applyFill="1" applyBorder="1" applyAlignment="1">
      <alignment horizontal="center" vertical="center" wrapText="1"/>
    </xf>
    <xf numFmtId="0" fontId="8" fillId="19" borderId="7" xfId="0" applyFont="1" applyFill="1" applyBorder="1" applyAlignment="1">
      <alignment horizontal="center" vertical="center" wrapText="1"/>
    </xf>
    <xf numFmtId="0" fontId="8" fillId="17" borderId="7" xfId="0" applyFont="1" applyFill="1" applyBorder="1" applyAlignment="1">
      <alignment horizontal="center" vertical="center" wrapText="1"/>
    </xf>
    <xf numFmtId="0" fontId="22" fillId="20" borderId="7" xfId="0" applyFont="1" applyFill="1" applyBorder="1" applyAlignment="1">
      <alignment horizontal="center" vertical="center" wrapText="1"/>
    </xf>
    <xf numFmtId="0" fontId="22" fillId="20" borderId="2" xfId="0" applyFont="1" applyFill="1" applyBorder="1" applyAlignment="1">
      <alignment horizontal="center" vertical="center" wrapText="1"/>
    </xf>
    <xf numFmtId="44" fontId="0" fillId="0" borderId="7" xfId="0" applyNumberFormat="1" applyBorder="1" applyAlignment="1">
      <alignment horizontal="center" vertical="center"/>
    </xf>
    <xf numFmtId="0" fontId="22" fillId="21" borderId="7" xfId="0" applyFont="1" applyFill="1" applyBorder="1" applyAlignment="1">
      <alignment horizontal="center" vertical="center" wrapText="1"/>
    </xf>
    <xf numFmtId="0" fontId="22" fillId="22" borderId="7" xfId="0" applyFont="1" applyFill="1" applyBorder="1" applyAlignment="1">
      <alignment horizontal="center" vertical="center" wrapText="1"/>
    </xf>
    <xf numFmtId="1" fontId="0" fillId="3" borderId="8" xfId="0" applyNumberFormat="1" applyFill="1" applyBorder="1" applyAlignment="1" applyProtection="1">
      <alignment vertical="center"/>
      <protection locked="0"/>
    </xf>
    <xf numFmtId="10" fontId="0" fillId="5" borderId="7" xfId="3" applyNumberFormat="1" applyFont="1" applyFill="1" applyBorder="1" applyAlignment="1" applyProtection="1">
      <alignment horizontal="center" vertical="center"/>
    </xf>
    <xf numFmtId="2" fontId="0" fillId="0" borderId="9" xfId="0" applyNumberFormat="1" applyBorder="1" applyAlignment="1" applyProtection="1">
      <alignment horizontal="center" vertical="center" wrapText="1"/>
      <protection locked="0"/>
    </xf>
    <xf numFmtId="44" fontId="0" fillId="0" borderId="7" xfId="12" applyFont="1" applyBorder="1" applyAlignment="1">
      <alignment horizontal="center" vertical="center"/>
    </xf>
    <xf numFmtId="10" fontId="25" fillId="11" borderId="2" xfId="3" applyNumberFormat="1" applyFont="1" applyFill="1" applyBorder="1" applyAlignment="1" applyProtection="1">
      <alignment horizontal="center" vertical="center"/>
    </xf>
    <xf numFmtId="10" fontId="25" fillId="11" borderId="20" xfId="3" applyNumberFormat="1" applyFont="1" applyFill="1" applyBorder="1" applyAlignment="1" applyProtection="1">
      <alignment horizontal="center" vertical="center"/>
    </xf>
    <xf numFmtId="10" fontId="25" fillId="11" borderId="23" xfId="3" applyNumberFormat="1" applyFont="1" applyFill="1" applyBorder="1" applyAlignment="1" applyProtection="1">
      <alignment horizontal="center" vertical="center"/>
    </xf>
    <xf numFmtId="10" fontId="25" fillId="11" borderId="6" xfId="0" applyNumberFormat="1" applyFont="1" applyFill="1" applyBorder="1" applyAlignment="1">
      <alignment horizontal="center" vertical="center" wrapText="1"/>
    </xf>
    <xf numFmtId="2" fontId="8" fillId="5" borderId="7" xfId="0" applyNumberFormat="1" applyFont="1" applyFill="1" applyBorder="1" applyAlignment="1">
      <alignment horizontal="center" vertical="center" wrapText="1"/>
    </xf>
    <xf numFmtId="2" fontId="0" fillId="0" borderId="9" xfId="0" applyNumberFormat="1" applyBorder="1" applyAlignment="1">
      <alignment horizontal="center" vertical="center" wrapText="1"/>
    </xf>
    <xf numFmtId="9" fontId="25" fillId="11" borderId="14" xfId="3" applyFont="1" applyFill="1" applyBorder="1" applyAlignment="1" applyProtection="1">
      <alignment horizontal="center"/>
    </xf>
    <xf numFmtId="10" fontId="25" fillId="11" borderId="14" xfId="3" applyNumberFormat="1" applyFont="1" applyFill="1" applyBorder="1" applyAlignment="1" applyProtection="1">
      <alignment horizontal="center" vertical="center"/>
    </xf>
    <xf numFmtId="10" fontId="0" fillId="5" borderId="7" xfId="3" applyNumberFormat="1" applyFont="1" applyFill="1" applyBorder="1" applyAlignment="1" applyProtection="1">
      <alignment horizontal="center" vertical="center"/>
      <protection locked="0"/>
    </xf>
    <xf numFmtId="165" fontId="0" fillId="5" borderId="7" xfId="3" applyNumberFormat="1" applyFont="1" applyFill="1" applyBorder="1" applyAlignment="1" applyProtection="1">
      <alignment horizontal="center" vertical="center"/>
    </xf>
    <xf numFmtId="0" fontId="0" fillId="3" borderId="8" xfId="0" applyFill="1" applyBorder="1" applyAlignment="1">
      <alignment horizontal="justify" vertical="center" wrapText="1"/>
    </xf>
    <xf numFmtId="0" fontId="0" fillId="3" borderId="10" xfId="0" applyFill="1" applyBorder="1" applyAlignment="1">
      <alignment horizontal="justify" vertical="center" wrapText="1"/>
    </xf>
    <xf numFmtId="0" fontId="0" fillId="3" borderId="9" xfId="0" applyFill="1" applyBorder="1" applyAlignment="1">
      <alignment horizontal="justify" vertical="center" wrapText="1"/>
    </xf>
    <xf numFmtId="0" fontId="8" fillId="3" borderId="12" xfId="0" applyFont="1" applyFill="1" applyBorder="1" applyAlignment="1">
      <alignment horizontal="justify" vertical="center" wrapText="1"/>
    </xf>
    <xf numFmtId="0" fontId="8" fillId="3" borderId="18" xfId="0" applyFont="1" applyFill="1" applyBorder="1" applyAlignment="1">
      <alignment horizontal="justify" vertical="center" wrapText="1"/>
    </xf>
    <xf numFmtId="0" fontId="8" fillId="3" borderId="13" xfId="0" applyFont="1" applyFill="1" applyBorder="1" applyAlignment="1">
      <alignment horizontal="justify" vertical="center" wrapText="1"/>
    </xf>
    <xf numFmtId="0" fontId="0" fillId="3" borderId="0" xfId="0" applyFill="1" applyAlignment="1">
      <alignment horizontal="justify" vertical="center" wrapText="1"/>
    </xf>
    <xf numFmtId="0" fontId="0" fillId="3" borderId="1" xfId="0" applyFill="1" applyBorder="1" applyAlignment="1">
      <alignment horizontal="justify" vertical="center" wrapText="1"/>
    </xf>
    <xf numFmtId="0" fontId="0" fillId="3" borderId="0" xfId="0" quotePrefix="1" applyFill="1" applyAlignment="1">
      <alignment horizontal="center" vertical="center" wrapText="1"/>
    </xf>
    <xf numFmtId="0" fontId="8" fillId="3" borderId="12" xfId="0" quotePrefix="1" applyFont="1" applyFill="1" applyBorder="1" applyAlignment="1">
      <alignment horizontal="justify" vertical="center" wrapText="1"/>
    </xf>
    <xf numFmtId="0" fontId="8" fillId="3" borderId="18" xfId="0" quotePrefix="1" applyFont="1" applyFill="1" applyBorder="1" applyAlignment="1">
      <alignment horizontal="justify" vertical="center" wrapText="1"/>
    </xf>
    <xf numFmtId="0" fontId="8" fillId="3" borderId="13" xfId="0" quotePrefix="1" applyFont="1" applyFill="1" applyBorder="1" applyAlignment="1">
      <alignment horizontal="justify" vertical="center" wrapText="1"/>
    </xf>
    <xf numFmtId="0" fontId="8" fillId="3" borderId="0" xfId="0" applyFont="1" applyFill="1" applyAlignment="1">
      <alignment horizontal="justify" vertical="center" wrapText="1"/>
    </xf>
    <xf numFmtId="0" fontId="0" fillId="3" borderId="7" xfId="0" quotePrefix="1" applyFill="1" applyBorder="1" applyAlignment="1">
      <alignment horizontal="justify" vertical="top" wrapText="1"/>
    </xf>
    <xf numFmtId="0" fontId="0" fillId="3" borderId="0" xfId="0" quotePrefix="1" applyFill="1" applyAlignment="1">
      <alignment horizontal="justify" vertical="top" wrapText="1"/>
    </xf>
    <xf numFmtId="0" fontId="43" fillId="3" borderId="0" xfId="0" applyFont="1" applyFill="1" applyAlignment="1">
      <alignment horizontal="left" wrapText="1"/>
    </xf>
    <xf numFmtId="0" fontId="46" fillId="3" borderId="0" xfId="15" applyFill="1" applyAlignment="1" applyProtection="1">
      <alignment horizontal="left" vertical="center" wrapText="1"/>
    </xf>
    <xf numFmtId="0" fontId="11" fillId="3" borderId="38" xfId="0" applyFont="1" applyFill="1" applyBorder="1" applyAlignment="1">
      <alignment horizontal="left" wrapText="1"/>
    </xf>
    <xf numFmtId="0" fontId="0" fillId="3" borderId="7" xfId="0" applyFill="1" applyBorder="1" applyAlignment="1">
      <alignment horizontal="justify" vertical="center" wrapText="1"/>
    </xf>
    <xf numFmtId="0" fontId="0" fillId="3" borderId="11" xfId="0" applyFill="1" applyBorder="1" applyAlignment="1">
      <alignment horizontal="justify" vertical="center" wrapText="1"/>
    </xf>
    <xf numFmtId="0" fontId="0" fillId="3" borderId="4" xfId="0" applyFill="1" applyBorder="1" applyAlignment="1">
      <alignment horizontal="justify" vertical="center" wrapText="1"/>
    </xf>
    <xf numFmtId="0" fontId="8" fillId="3" borderId="8" xfId="0" applyFont="1" applyFill="1" applyBorder="1" applyAlignment="1">
      <alignment horizontal="justify" vertical="center"/>
    </xf>
    <xf numFmtId="0" fontId="0" fillId="3" borderId="10" xfId="0" applyFill="1" applyBorder="1" applyAlignment="1">
      <alignment horizontal="justify" vertical="center"/>
    </xf>
    <xf numFmtId="0" fontId="0" fillId="3" borderId="9" xfId="0" applyFill="1" applyBorder="1" applyAlignment="1">
      <alignment horizontal="justify" vertical="center"/>
    </xf>
    <xf numFmtId="0" fontId="0" fillId="3" borderId="0" xfId="0" applyFill="1" applyAlignment="1">
      <alignment horizontal="left"/>
    </xf>
    <xf numFmtId="0" fontId="0" fillId="3" borderId="7" xfId="0" applyFill="1" applyBorder="1" applyAlignment="1">
      <alignment horizontal="justify" vertical="center"/>
    </xf>
    <xf numFmtId="0" fontId="0" fillId="3" borderId="12" xfId="0" applyFill="1" applyBorder="1" applyAlignment="1">
      <alignment horizontal="justify" vertical="center" wrapText="1"/>
    </xf>
    <xf numFmtId="0" fontId="0" fillId="3" borderId="18" xfId="0" applyFill="1" applyBorder="1" applyAlignment="1">
      <alignment horizontal="justify" vertical="center" wrapText="1"/>
    </xf>
    <xf numFmtId="0" fontId="0" fillId="3" borderId="13" xfId="0" applyFill="1" applyBorder="1" applyAlignment="1">
      <alignment horizontal="justify" vertical="center" wrapText="1"/>
    </xf>
    <xf numFmtId="0" fontId="0" fillId="3" borderId="6" xfId="0" applyFill="1" applyBorder="1" applyAlignment="1">
      <alignment horizontal="justify" vertical="center" wrapText="1"/>
    </xf>
    <xf numFmtId="0" fontId="0" fillId="3" borderId="8" xfId="0" applyFill="1" applyBorder="1" applyAlignment="1">
      <alignment horizontal="left" vertical="top"/>
    </xf>
    <xf numFmtId="0" fontId="0" fillId="3" borderId="10" xfId="0" applyFill="1" applyBorder="1" applyAlignment="1">
      <alignment horizontal="left" vertical="top"/>
    </xf>
    <xf numFmtId="0" fontId="0" fillId="3" borderId="9" xfId="0" applyFill="1" applyBorder="1" applyAlignment="1">
      <alignment horizontal="left" vertical="top"/>
    </xf>
    <xf numFmtId="0" fontId="8" fillId="3" borderId="6" xfId="0" quotePrefix="1" applyFont="1" applyFill="1" applyBorder="1" applyAlignment="1">
      <alignment horizontal="justify" vertical="center" wrapText="1"/>
    </xf>
    <xf numFmtId="0" fontId="8" fillId="3" borderId="11" xfId="0" quotePrefix="1" applyFont="1" applyFill="1" applyBorder="1" applyAlignment="1">
      <alignment horizontal="justify" vertical="center" wrapText="1"/>
    </xf>
    <xf numFmtId="0" fontId="8" fillId="3" borderId="4" xfId="0" quotePrefix="1" applyFont="1" applyFill="1" applyBorder="1" applyAlignment="1">
      <alignment horizontal="justify" vertical="center" wrapText="1"/>
    </xf>
    <xf numFmtId="0" fontId="0" fillId="3" borderId="0" xfId="0" applyFill="1" applyAlignment="1">
      <alignment horizontal="justify" vertical="center"/>
    </xf>
    <xf numFmtId="0" fontId="8" fillId="3" borderId="0" xfId="0" applyFont="1" applyFill="1" applyAlignment="1">
      <alignment horizontal="justify" vertical="center"/>
    </xf>
    <xf numFmtId="0" fontId="22" fillId="3" borderId="0" xfId="0" applyFont="1" applyFill="1" applyAlignment="1">
      <alignment horizontal="justify" vertical="center"/>
    </xf>
    <xf numFmtId="0" fontId="27" fillId="3" borderId="0" xfId="0" applyFont="1" applyFill="1" applyAlignment="1">
      <alignment horizontal="justify" vertical="center"/>
    </xf>
    <xf numFmtId="0" fontId="13" fillId="3" borderId="0" xfId="0" applyFont="1" applyFill="1" applyAlignment="1">
      <alignment horizontal="justify" vertical="center" wrapText="1"/>
    </xf>
    <xf numFmtId="0" fontId="8" fillId="3" borderId="0" xfId="0" applyFont="1" applyFill="1" applyAlignment="1">
      <alignment horizontal="justify" vertical="top" wrapText="1"/>
    </xf>
    <xf numFmtId="0" fontId="0" fillId="3" borderId="8" xfId="0" applyFill="1" applyBorder="1" applyAlignment="1">
      <alignment horizontal="justify" vertical="center"/>
    </xf>
    <xf numFmtId="0" fontId="0" fillId="3" borderId="8" xfId="0" applyFill="1" applyBorder="1" applyAlignment="1">
      <alignment horizontal="center" wrapText="1"/>
    </xf>
    <xf numFmtId="0" fontId="0" fillId="3" borderId="9" xfId="0" applyFill="1" applyBorder="1" applyAlignment="1">
      <alignment horizontal="center" wrapText="1"/>
    </xf>
    <xf numFmtId="49" fontId="8" fillId="5" borderId="8" xfId="0" applyNumberFormat="1" applyFont="1" applyFill="1" applyBorder="1" applyAlignment="1">
      <alignment horizontal="center" vertical="center" wrapText="1"/>
    </xf>
    <xf numFmtId="49" fontId="8" fillId="5" borderId="9" xfId="0" applyNumberFormat="1" applyFont="1" applyFill="1" applyBorder="1" applyAlignment="1">
      <alignment horizontal="center" vertical="center" wrapText="1"/>
    </xf>
    <xf numFmtId="49" fontId="20" fillId="6" borderId="8" xfId="0" applyNumberFormat="1" applyFont="1" applyFill="1" applyBorder="1" applyAlignment="1">
      <alignment horizontal="center" vertical="center" wrapText="1"/>
    </xf>
    <xf numFmtId="49" fontId="20" fillId="6" borderId="10" xfId="0" applyNumberFormat="1" applyFont="1" applyFill="1" applyBorder="1" applyAlignment="1">
      <alignment horizontal="center" vertical="center" wrapText="1"/>
    </xf>
    <xf numFmtId="49" fontId="20" fillId="6" borderId="9" xfId="0" applyNumberFormat="1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0" fillId="0" borderId="7" xfId="0" applyNumberFormat="1" applyBorder="1"/>
    <xf numFmtId="164" fontId="0" fillId="0" borderId="9" xfId="0" applyNumberForma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164" fontId="0" fillId="0" borderId="14" xfId="0" applyNumberFormat="1" applyBorder="1"/>
    <xf numFmtId="44" fontId="11" fillId="3" borderId="24" xfId="0" applyNumberFormat="1" applyFont="1" applyFill="1" applyBorder="1" applyAlignment="1">
      <alignment horizontal="center"/>
    </xf>
    <xf numFmtId="44" fontId="11" fillId="3" borderId="25" xfId="0" applyNumberFormat="1" applyFont="1" applyFill="1" applyBorder="1" applyAlignment="1">
      <alignment horizontal="center"/>
    </xf>
    <xf numFmtId="44" fontId="11" fillId="3" borderId="26" xfId="0" applyNumberFormat="1" applyFont="1" applyFill="1" applyBorder="1" applyAlignment="1">
      <alignment horizontal="center"/>
    </xf>
    <xf numFmtId="0" fontId="20" fillId="9" borderId="14" xfId="0" applyFont="1" applyFill="1" applyBorder="1" applyAlignment="1">
      <alignment horizontal="center"/>
    </xf>
    <xf numFmtId="164" fontId="28" fillId="3" borderId="5" xfId="0" applyNumberFormat="1" applyFont="1" applyFill="1" applyBorder="1" applyAlignment="1">
      <alignment horizontal="center"/>
    </xf>
    <xf numFmtId="0" fontId="28" fillId="3" borderId="5" xfId="0" applyFont="1" applyFill="1" applyBorder="1" applyAlignment="1">
      <alignment horizontal="center"/>
    </xf>
    <xf numFmtId="164" fontId="28" fillId="3" borderId="5" xfId="0" applyNumberFormat="1" applyFont="1" applyFill="1" applyBorder="1" applyAlignment="1">
      <alignment horizontal="right"/>
    </xf>
    <xf numFmtId="164" fontId="11" fillId="3" borderId="18" xfId="0" applyNumberFormat="1" applyFont="1" applyFill="1" applyBorder="1" applyAlignment="1">
      <alignment horizontal="center" vertical="center" wrapText="1"/>
    </xf>
    <xf numFmtId="0" fontId="21" fillId="6" borderId="8" xfId="0" applyFont="1" applyFill="1" applyBorder="1"/>
    <xf numFmtId="0" fontId="21" fillId="6" borderId="10" xfId="0" applyFont="1" applyFill="1" applyBorder="1"/>
    <xf numFmtId="0" fontId="21" fillId="6" borderId="9" xfId="0" applyFont="1" applyFill="1" applyBorder="1"/>
    <xf numFmtId="0" fontId="21" fillId="6" borderId="8" xfId="7" applyFont="1" applyFill="1" applyBorder="1" applyProtection="1"/>
    <xf numFmtId="0" fontId="21" fillId="6" borderId="10" xfId="7" applyFont="1" applyFill="1" applyBorder="1" applyProtection="1"/>
    <xf numFmtId="0" fontId="21" fillId="6" borderId="9" xfId="7" applyFont="1" applyFill="1" applyBorder="1" applyProtection="1"/>
    <xf numFmtId="0" fontId="18" fillId="3" borderId="0" xfId="8" applyFont="1" applyFill="1" applyAlignment="1" applyProtection="1">
      <alignment horizontal="left" vertical="center" wrapText="1"/>
    </xf>
    <xf numFmtId="0" fontId="0" fillId="3" borderId="7" xfId="0" applyFill="1" applyBorder="1" applyAlignment="1" applyProtection="1">
      <alignment horizontal="left" wrapText="1"/>
      <protection locked="0"/>
    </xf>
    <xf numFmtId="0" fontId="0" fillId="3" borderId="7" xfId="0" applyFill="1" applyBorder="1" applyAlignment="1" applyProtection="1">
      <alignment horizontal="left"/>
      <protection locked="0"/>
    </xf>
    <xf numFmtId="0" fontId="1" fillId="5" borderId="8" xfId="0" applyFont="1" applyFill="1" applyBorder="1" applyAlignment="1">
      <alignment wrapText="1"/>
    </xf>
    <xf numFmtId="0" fontId="1" fillId="5" borderId="10" xfId="0" applyFont="1" applyFill="1" applyBorder="1" applyAlignment="1">
      <alignment wrapText="1"/>
    </xf>
    <xf numFmtId="0" fontId="1" fillId="5" borderId="9" xfId="0" applyFont="1" applyFill="1" applyBorder="1" applyAlignment="1">
      <alignment wrapText="1"/>
    </xf>
    <xf numFmtId="0" fontId="0" fillId="5" borderId="8" xfId="0" applyFill="1" applyBorder="1" applyAlignment="1">
      <alignment horizontal="left"/>
    </xf>
    <xf numFmtId="0" fontId="0" fillId="5" borderId="10" xfId="0" applyFill="1" applyBorder="1" applyAlignment="1">
      <alignment horizontal="left"/>
    </xf>
    <xf numFmtId="0" fontId="0" fillId="5" borderId="9" xfId="0" applyFill="1" applyBorder="1" applyAlignment="1">
      <alignment horizontal="left"/>
    </xf>
    <xf numFmtId="0" fontId="0" fillId="5" borderId="7" xfId="0" applyFill="1" applyBorder="1" applyAlignment="1">
      <alignment horizontal="left"/>
    </xf>
    <xf numFmtId="0" fontId="17" fillId="3" borderId="0" xfId="8" applyFill="1" applyBorder="1" applyAlignment="1" applyProtection="1">
      <alignment horizontal="left" vertical="center" wrapText="1"/>
    </xf>
    <xf numFmtId="49" fontId="20" fillId="6" borderId="28" xfId="0" applyNumberFormat="1" applyFont="1" applyFill="1" applyBorder="1" applyAlignment="1">
      <alignment horizontal="center" vertical="center" wrapText="1"/>
    </xf>
    <xf numFmtId="49" fontId="20" fillId="6" borderId="19" xfId="0" applyNumberFormat="1" applyFont="1" applyFill="1" applyBorder="1" applyAlignment="1">
      <alignment horizontal="center" vertical="center" wrapText="1"/>
    </xf>
    <xf numFmtId="49" fontId="20" fillId="6" borderId="22" xfId="0" applyNumberFormat="1" applyFont="1" applyFill="1" applyBorder="1" applyAlignment="1">
      <alignment horizontal="center" vertical="center" wrapText="1"/>
    </xf>
    <xf numFmtId="164" fontId="0" fillId="0" borderId="4" xfId="0" applyNumberFormat="1" applyBorder="1" applyAlignment="1">
      <alignment horizontal="center" vertical="center"/>
    </xf>
    <xf numFmtId="49" fontId="2" fillId="3" borderId="11" xfId="0" applyNumberFormat="1" applyFont="1" applyFill="1" applyBorder="1" applyAlignment="1">
      <alignment horizontal="right" vertical="center"/>
    </xf>
    <xf numFmtId="49" fontId="2" fillId="3" borderId="10" xfId="0" applyNumberFormat="1" applyFont="1" applyFill="1" applyBorder="1" applyAlignment="1">
      <alignment horizontal="right" vertical="center"/>
    </xf>
    <xf numFmtId="49" fontId="2" fillId="3" borderId="9" xfId="0" applyNumberFormat="1" applyFont="1" applyFill="1" applyBorder="1" applyAlignment="1">
      <alignment horizontal="right" vertical="center"/>
    </xf>
    <xf numFmtId="1" fontId="0" fillId="3" borderId="8" xfId="0" applyNumberFormat="1" applyFill="1" applyBorder="1" applyAlignment="1" applyProtection="1">
      <alignment horizontal="center" vertical="center"/>
      <protection locked="0"/>
    </xf>
    <xf numFmtId="1" fontId="0" fillId="3" borderId="10" xfId="0" applyNumberFormat="1" applyFill="1" applyBorder="1" applyAlignment="1" applyProtection="1">
      <alignment horizontal="center" vertical="center"/>
      <protection locked="0"/>
    </xf>
    <xf numFmtId="1" fontId="0" fillId="3" borderId="9" xfId="0" applyNumberFormat="1" applyFill="1" applyBorder="1" applyAlignment="1" applyProtection="1">
      <alignment horizontal="center" vertical="center"/>
      <protection locked="0"/>
    </xf>
    <xf numFmtId="164" fontId="11" fillId="3" borderId="18" xfId="0" applyNumberFormat="1" applyFont="1" applyFill="1" applyBorder="1" applyAlignment="1">
      <alignment horizontal="center" vertical="center"/>
    </xf>
    <xf numFmtId="49" fontId="8" fillId="5" borderId="29" xfId="0" applyNumberFormat="1" applyFont="1" applyFill="1" applyBorder="1" applyAlignment="1">
      <alignment horizontal="center" vertical="center" wrapText="1"/>
    </xf>
    <xf numFmtId="164" fontId="0" fillId="13" borderId="5" xfId="0" applyNumberFormat="1" applyFill="1" applyBorder="1" applyAlignment="1">
      <alignment horizontal="center" vertical="center"/>
    </xf>
    <xf numFmtId="164" fontId="0" fillId="13" borderId="7" xfId="0" applyNumberFormat="1" applyFill="1" applyBorder="1" applyAlignment="1">
      <alignment horizontal="center" vertical="center"/>
    </xf>
    <xf numFmtId="164" fontId="0" fillId="13" borderId="15" xfId="0" applyNumberFormat="1" applyFill="1" applyBorder="1" applyAlignment="1">
      <alignment horizontal="center"/>
    </xf>
    <xf numFmtId="164" fontId="0" fillId="13" borderId="17" xfId="0" applyNumberFormat="1" applyFill="1" applyBorder="1" applyAlignment="1">
      <alignment horizontal="center"/>
    </xf>
    <xf numFmtId="44" fontId="11" fillId="13" borderId="24" xfId="0" applyNumberFormat="1" applyFont="1" applyFill="1" applyBorder="1" applyAlignment="1">
      <alignment horizontal="center"/>
    </xf>
    <xf numFmtId="44" fontId="11" fillId="13" borderId="25" xfId="0" applyNumberFormat="1" applyFont="1" applyFill="1" applyBorder="1" applyAlignment="1">
      <alignment horizontal="center"/>
    </xf>
    <xf numFmtId="0" fontId="21" fillId="9" borderId="8" xfId="0" applyFont="1" applyFill="1" applyBorder="1"/>
    <xf numFmtId="0" fontId="21" fillId="9" borderId="10" xfId="0" applyFont="1" applyFill="1" applyBorder="1"/>
    <xf numFmtId="0" fontId="0" fillId="3" borderId="7" xfId="0" applyFill="1" applyBorder="1" applyAlignment="1">
      <alignment horizontal="left" wrapText="1"/>
    </xf>
    <xf numFmtId="0" fontId="0" fillId="3" borderId="7" xfId="0" applyFill="1" applyBorder="1" applyAlignment="1">
      <alignment horizontal="left"/>
    </xf>
    <xf numFmtId="0" fontId="0" fillId="5" borderId="7" xfId="0" applyFill="1" applyBorder="1" applyAlignment="1">
      <alignment horizontal="left" wrapText="1"/>
    </xf>
    <xf numFmtId="0" fontId="31" fillId="3" borderId="7" xfId="0" applyFont="1" applyFill="1" applyBorder="1" applyAlignment="1">
      <alignment horizontal="left" vertical="center"/>
    </xf>
    <xf numFmtId="0" fontId="30" fillId="14" borderId="7" xfId="0" applyFont="1" applyFill="1" applyBorder="1" applyAlignment="1">
      <alignment horizontal="center" vertical="center"/>
    </xf>
    <xf numFmtId="164" fontId="31" fillId="3" borderId="7" xfId="0" applyNumberFormat="1" applyFont="1" applyFill="1" applyBorder="1" applyAlignment="1">
      <alignment horizontal="right" vertical="center"/>
    </xf>
    <xf numFmtId="0" fontId="31" fillId="3" borderId="7" xfId="0" applyFont="1" applyFill="1" applyBorder="1" applyAlignment="1">
      <alignment horizontal="right" vertical="center"/>
    </xf>
    <xf numFmtId="49" fontId="29" fillId="3" borderId="16" xfId="9" applyNumberFormat="1" applyFont="1" applyFill="1" applyBorder="1" applyAlignment="1" applyProtection="1">
      <alignment horizontal="center" vertical="center"/>
    </xf>
    <xf numFmtId="0" fontId="30" fillId="15" borderId="7" xfId="0" applyFont="1" applyFill="1" applyBorder="1" applyAlignment="1">
      <alignment horizontal="left" vertical="center" wrapText="1"/>
    </xf>
    <xf numFmtId="2" fontId="31" fillId="3" borderId="7" xfId="0" applyNumberFormat="1" applyFont="1" applyFill="1" applyBorder="1" applyAlignment="1">
      <alignment horizontal="left" vertical="center"/>
    </xf>
    <xf numFmtId="0" fontId="20" fillId="6" borderId="7" xfId="0" applyFont="1" applyFill="1" applyBorder="1" applyAlignment="1">
      <alignment horizontal="center"/>
    </xf>
    <xf numFmtId="164" fontId="8" fillId="3" borderId="7" xfId="0" applyNumberFormat="1" applyFont="1" applyFill="1" applyBorder="1" applyAlignment="1">
      <alignment horizontal="center"/>
    </xf>
    <xf numFmtId="0" fontId="22" fillId="5" borderId="0" xfId="9" applyFont="1" applyFill="1" applyBorder="1" applyAlignment="1" applyProtection="1">
      <alignment horizontal="center"/>
    </xf>
    <xf numFmtId="0" fontId="22" fillId="3" borderId="11" xfId="9" applyNumberFormat="1" applyFont="1" applyFill="1" applyBorder="1" applyAlignment="1" applyProtection="1">
      <alignment horizontal="left" vertical="center"/>
    </xf>
    <xf numFmtId="2" fontId="22" fillId="3" borderId="11" xfId="9" applyNumberFormat="1" applyFont="1" applyFill="1" applyBorder="1" applyAlignment="1" applyProtection="1">
      <alignment horizontal="left" vertical="center"/>
    </xf>
    <xf numFmtId="0" fontId="8" fillId="3" borderId="7" xfId="0" applyFont="1" applyFill="1" applyBorder="1" applyAlignment="1">
      <alignment horizontal="center"/>
    </xf>
    <xf numFmtId="0" fontId="47" fillId="3" borderId="0" xfId="15" applyFont="1" applyFill="1" applyAlignment="1" applyProtection="1">
      <alignment horizontal="left" vertical="center" wrapText="1"/>
    </xf>
    <xf numFmtId="0" fontId="22" fillId="5" borderId="11" xfId="9" applyFont="1" applyFill="1" applyBorder="1" applyAlignment="1" applyProtection="1">
      <alignment horizontal="center"/>
    </xf>
    <xf numFmtId="0" fontId="28" fillId="3" borderId="0" xfId="0" applyFont="1" applyFill="1" applyAlignment="1">
      <alignment horizontal="center" wrapText="1"/>
    </xf>
    <xf numFmtId="0" fontId="0" fillId="3" borderId="3" xfId="0" applyFill="1" applyBorder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164" fontId="0" fillId="3" borderId="3" xfId="0" applyNumberFormat="1" applyFill="1" applyBorder="1" applyAlignment="1">
      <alignment horizontal="center"/>
    </xf>
    <xf numFmtId="164" fontId="0" fillId="3" borderId="0" xfId="0" applyNumberFormat="1" applyFill="1" applyAlignment="1">
      <alignment horizontal="center"/>
    </xf>
    <xf numFmtId="164" fontId="11" fillId="8" borderId="5" xfId="0" applyNumberFormat="1" applyFont="1" applyFill="1" applyBorder="1" applyAlignment="1">
      <alignment horizontal="center"/>
    </xf>
    <xf numFmtId="164" fontId="11" fillId="3" borderId="37" xfId="0" applyNumberFormat="1" applyFont="1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/>
    </xf>
    <xf numFmtId="164" fontId="0" fillId="8" borderId="7" xfId="0" applyNumberFormat="1" applyFill="1" applyBorder="1" applyAlignment="1">
      <alignment horizontal="center"/>
    </xf>
    <xf numFmtId="164" fontId="0" fillId="8" borderId="14" xfId="0" applyNumberFormat="1" applyFill="1" applyBorder="1" applyAlignment="1">
      <alignment horizontal="center"/>
    </xf>
    <xf numFmtId="49" fontId="22" fillId="7" borderId="29" xfId="0" applyNumberFormat="1" applyFont="1" applyFill="1" applyBorder="1" applyAlignment="1">
      <alignment horizontal="center" vertical="center" wrapText="1"/>
    </xf>
    <xf numFmtId="164" fontId="0" fillId="8" borderId="5" xfId="0" applyNumberFormat="1" applyFill="1" applyBorder="1" applyAlignment="1">
      <alignment horizontal="center"/>
    </xf>
    <xf numFmtId="164" fontId="11" fillId="8" borderId="29" xfId="0" applyNumberFormat="1" applyFont="1" applyFill="1" applyBorder="1" applyAlignment="1">
      <alignment horizontal="center"/>
    </xf>
    <xf numFmtId="44" fontId="11" fillId="3" borderId="34" xfId="0" applyNumberFormat="1" applyFont="1" applyFill="1" applyBorder="1" applyAlignment="1">
      <alignment horizontal="center"/>
    </xf>
    <xf numFmtId="44" fontId="11" fillId="3" borderId="35" xfId="0" applyNumberFormat="1" applyFont="1" applyFill="1" applyBorder="1" applyAlignment="1">
      <alignment horizontal="center"/>
    </xf>
    <xf numFmtId="44" fontId="11" fillId="3" borderId="36" xfId="0" applyNumberFormat="1" applyFont="1" applyFill="1" applyBorder="1" applyAlignment="1">
      <alignment horizontal="center"/>
    </xf>
    <xf numFmtId="0" fontId="0" fillId="3" borderId="40" xfId="0" applyFill="1" applyBorder="1" applyAlignment="1">
      <alignment horizontal="left"/>
    </xf>
    <xf numFmtId="164" fontId="0" fillId="5" borderId="8" xfId="0" applyNumberFormat="1" applyFill="1" applyBorder="1" applyAlignment="1">
      <alignment horizontal="center"/>
    </xf>
    <xf numFmtId="164" fontId="0" fillId="5" borderId="9" xfId="0" applyNumberFormat="1" applyFill="1" applyBorder="1" applyAlignment="1">
      <alignment horizontal="center"/>
    </xf>
    <xf numFmtId="164" fontId="8" fillId="5" borderId="24" xfId="0" applyNumberFormat="1" applyFont="1" applyFill="1" applyBorder="1" applyAlignment="1">
      <alignment horizontal="center"/>
    </xf>
    <xf numFmtId="164" fontId="8" fillId="5" borderId="25" xfId="0" applyNumberFormat="1" applyFont="1" applyFill="1" applyBorder="1" applyAlignment="1">
      <alignment horizontal="center"/>
    </xf>
    <xf numFmtId="164" fontId="8" fillId="5" borderId="26" xfId="0" applyNumberFormat="1" applyFont="1" applyFill="1" applyBorder="1" applyAlignment="1">
      <alignment horizontal="center"/>
    </xf>
    <xf numFmtId="49" fontId="8" fillId="5" borderId="34" xfId="0" applyNumberFormat="1" applyFont="1" applyFill="1" applyBorder="1" applyAlignment="1">
      <alignment horizontal="center" vertical="center" wrapText="1"/>
    </xf>
    <xf numFmtId="49" fontId="8" fillId="5" borderId="35" xfId="0" applyNumberFormat="1" applyFont="1" applyFill="1" applyBorder="1" applyAlignment="1">
      <alignment horizontal="center" vertical="center" wrapText="1"/>
    </xf>
    <xf numFmtId="49" fontId="8" fillId="5" borderId="36" xfId="0" applyNumberFormat="1" applyFont="1" applyFill="1" applyBorder="1" applyAlignment="1">
      <alignment horizontal="center" vertical="center" wrapText="1"/>
    </xf>
    <xf numFmtId="164" fontId="0" fillId="5" borderId="24" xfId="0" applyNumberFormat="1" applyFill="1" applyBorder="1" applyAlignment="1">
      <alignment horizontal="center"/>
    </xf>
    <xf numFmtId="164" fontId="0" fillId="5" borderId="26" xfId="0" applyNumberFormat="1" applyFill="1" applyBorder="1" applyAlignment="1">
      <alignment horizontal="center"/>
    </xf>
    <xf numFmtId="164" fontId="0" fillId="13" borderId="39" xfId="0" applyNumberFormat="1" applyFill="1" applyBorder="1" applyAlignment="1">
      <alignment horizontal="center" vertical="center"/>
    </xf>
    <xf numFmtId="164" fontId="0" fillId="13" borderId="2" xfId="0" applyNumberFormat="1" applyFill="1" applyBorder="1" applyAlignment="1">
      <alignment horizontal="center" vertical="center"/>
    </xf>
    <xf numFmtId="164" fontId="0" fillId="5" borderId="15" xfId="0" applyNumberFormat="1" applyFill="1" applyBorder="1" applyAlignment="1">
      <alignment horizontal="center"/>
    </xf>
    <xf numFmtId="164" fontId="0" fillId="5" borderId="17" xfId="0" applyNumberFormat="1" applyFill="1" applyBorder="1" applyAlignment="1">
      <alignment horizontal="center"/>
    </xf>
    <xf numFmtId="164" fontId="0" fillId="13" borderId="20" xfId="0" applyNumberFormat="1" applyFill="1" applyBorder="1" applyAlignment="1">
      <alignment horizontal="center" vertical="center"/>
    </xf>
    <xf numFmtId="164" fontId="0" fillId="5" borderId="39" xfId="0" applyNumberFormat="1" applyFill="1" applyBorder="1" applyAlignment="1">
      <alignment horizontal="center" vertical="center"/>
    </xf>
    <xf numFmtId="164" fontId="0" fillId="5" borderId="2" xfId="0" applyNumberFormat="1" applyFill="1" applyBorder="1" applyAlignment="1">
      <alignment horizontal="center" vertical="center"/>
    </xf>
    <xf numFmtId="164" fontId="0" fillId="5" borderId="5" xfId="0" applyNumberFormat="1" applyFill="1" applyBorder="1" applyAlignment="1">
      <alignment horizontal="center" vertical="center"/>
    </xf>
    <xf numFmtId="164" fontId="0" fillId="5" borderId="20" xfId="0" applyNumberFormat="1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164" fontId="0" fillId="0" borderId="5" xfId="0" applyNumberFormat="1" applyBorder="1"/>
    <xf numFmtId="164" fontId="11" fillId="3" borderId="24" xfId="0" applyNumberFormat="1" applyFont="1" applyFill="1" applyBorder="1" applyAlignment="1">
      <alignment horizontal="center"/>
    </xf>
    <xf numFmtId="164" fontId="11" fillId="3" borderId="25" xfId="0" applyNumberFormat="1" applyFont="1" applyFill="1" applyBorder="1" applyAlignment="1">
      <alignment horizontal="center"/>
    </xf>
    <xf numFmtId="164" fontId="11" fillId="3" borderId="26" xfId="0" applyNumberFormat="1" applyFont="1" applyFill="1" applyBorder="1" applyAlignment="1">
      <alignment horizontal="center"/>
    </xf>
    <xf numFmtId="164" fontId="0" fillId="0" borderId="8" xfId="0" applyNumberFormat="1" applyBorder="1"/>
    <xf numFmtId="164" fontId="0" fillId="0" borderId="10" xfId="0" applyNumberFormat="1" applyBorder="1"/>
    <xf numFmtId="164" fontId="0" fillId="0" borderId="9" xfId="0" applyNumberFormat="1" applyBorder="1"/>
    <xf numFmtId="0" fontId="22" fillId="5" borderId="19" xfId="9" applyFont="1" applyFill="1" applyBorder="1" applyAlignment="1" applyProtection="1">
      <alignment horizontal="center"/>
    </xf>
    <xf numFmtId="0" fontId="2" fillId="3" borderId="19" xfId="0" applyFont="1" applyFill="1" applyBorder="1" applyAlignment="1">
      <alignment horizontal="center"/>
    </xf>
    <xf numFmtId="164" fontId="0" fillId="0" borderId="20" xfId="0" applyNumberFormat="1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164" fontId="0" fillId="0" borderId="5" xfId="0" applyNumberFormat="1" applyBorder="1" applyAlignment="1">
      <alignment horizontal="center" vertical="center"/>
    </xf>
    <xf numFmtId="164" fontId="0" fillId="0" borderId="24" xfId="0" applyNumberFormat="1" applyBorder="1"/>
    <xf numFmtId="164" fontId="0" fillId="0" borderId="25" xfId="0" applyNumberFormat="1" applyBorder="1"/>
    <xf numFmtId="164" fontId="0" fillId="0" borderId="26" xfId="0" applyNumberFormat="1" applyBorder="1"/>
    <xf numFmtId="164" fontId="0" fillId="0" borderId="39" xfId="0" applyNumberFormat="1" applyBorder="1" applyAlignment="1">
      <alignment horizontal="center" vertical="center"/>
    </xf>
    <xf numFmtId="164" fontId="11" fillId="3" borderId="37" xfId="0" applyNumberFormat="1" applyFont="1" applyFill="1" applyBorder="1" applyAlignment="1">
      <alignment horizontal="center" vertical="center"/>
    </xf>
    <xf numFmtId="0" fontId="24" fillId="3" borderId="19" xfId="0" applyFont="1" applyFill="1" applyBorder="1" applyAlignment="1">
      <alignment horizontal="center"/>
    </xf>
    <xf numFmtId="0" fontId="26" fillId="9" borderId="32" xfId="0" applyFont="1" applyFill="1" applyBorder="1" applyAlignment="1">
      <alignment horizontal="center"/>
    </xf>
    <xf numFmtId="0" fontId="26" fillId="9" borderId="33" xfId="0" applyFont="1" applyFill="1" applyBorder="1" applyAlignment="1">
      <alignment horizontal="center"/>
    </xf>
    <xf numFmtId="49" fontId="22" fillId="5" borderId="15" xfId="0" applyNumberFormat="1" applyFont="1" applyFill="1" applyBorder="1" applyAlignment="1">
      <alignment horizontal="center" vertical="center" wrapText="1"/>
    </xf>
    <xf numFmtId="49" fontId="22" fillId="5" borderId="17" xfId="0" applyNumberFormat="1" applyFont="1" applyFill="1" applyBorder="1" applyAlignment="1">
      <alignment horizontal="center" vertical="center" wrapText="1"/>
    </xf>
    <xf numFmtId="0" fontId="25" fillId="11" borderId="6" xfId="0" applyFont="1" applyFill="1" applyBorder="1" applyAlignment="1">
      <alignment horizontal="center" vertical="center" wrapText="1"/>
    </xf>
    <xf numFmtId="0" fontId="25" fillId="11" borderId="4" xfId="0" applyFont="1" applyFill="1" applyBorder="1" applyAlignment="1">
      <alignment horizontal="center" vertical="center" wrapText="1"/>
    </xf>
    <xf numFmtId="0" fontId="25" fillId="11" borderId="24" xfId="0" applyFont="1" applyFill="1" applyBorder="1" applyAlignment="1">
      <alignment horizontal="center" vertical="center" wrapText="1"/>
    </xf>
    <xf numFmtId="0" fontId="25" fillId="11" borderId="26" xfId="0" applyFont="1" applyFill="1" applyBorder="1" applyAlignment="1">
      <alignment horizontal="center" vertical="center" wrapText="1"/>
    </xf>
    <xf numFmtId="0" fontId="20" fillId="9" borderId="11" xfId="9" applyFont="1" applyFill="1" applyBorder="1" applyAlignment="1" applyProtection="1">
      <alignment horizontal="center"/>
    </xf>
    <xf numFmtId="0" fontId="5" fillId="3" borderId="19" xfId="0" applyFont="1" applyFill="1" applyBorder="1" applyAlignment="1">
      <alignment horizontal="left"/>
    </xf>
    <xf numFmtId="0" fontId="17" fillId="3" borderId="0" xfId="8" applyFill="1" applyAlignment="1" applyProtection="1">
      <alignment horizontal="left" vertical="center" wrapText="1"/>
    </xf>
    <xf numFmtId="0" fontId="25" fillId="11" borderId="8" xfId="0" applyFont="1" applyFill="1" applyBorder="1" applyAlignment="1">
      <alignment horizontal="center"/>
    </xf>
    <xf numFmtId="0" fontId="25" fillId="11" borderId="9" xfId="0" applyFont="1" applyFill="1" applyBorder="1" applyAlignment="1">
      <alignment horizontal="center"/>
    </xf>
    <xf numFmtId="0" fontId="25" fillId="11" borderId="7" xfId="0" applyFont="1" applyFill="1" applyBorder="1" applyAlignment="1">
      <alignment horizontal="center"/>
    </xf>
    <xf numFmtId="0" fontId="25" fillId="11" borderId="30" xfId="0" applyFont="1" applyFill="1" applyBorder="1" applyAlignment="1">
      <alignment horizontal="center"/>
    </xf>
    <xf numFmtId="0" fontId="25" fillId="11" borderId="31" xfId="0" applyFont="1" applyFill="1" applyBorder="1" applyAlignment="1">
      <alignment horizontal="center"/>
    </xf>
    <xf numFmtId="0" fontId="25" fillId="11" borderId="24" xfId="0" applyFont="1" applyFill="1" applyBorder="1" applyAlignment="1">
      <alignment horizontal="center"/>
    </xf>
    <xf numFmtId="0" fontId="25" fillId="11" borderId="26" xfId="0" applyFont="1" applyFill="1" applyBorder="1" applyAlignment="1">
      <alignment horizontal="center"/>
    </xf>
    <xf numFmtId="0" fontId="25" fillId="11" borderId="5" xfId="0" applyFont="1" applyFill="1" applyBorder="1" applyAlignment="1">
      <alignment horizontal="center"/>
    </xf>
    <xf numFmtId="164" fontId="32" fillId="3" borderId="5" xfId="0" applyNumberFormat="1" applyFont="1" applyFill="1" applyBorder="1" applyAlignment="1">
      <alignment horizontal="right"/>
    </xf>
    <xf numFmtId="164" fontId="32" fillId="3" borderId="5" xfId="0" applyNumberFormat="1" applyFont="1" applyFill="1" applyBorder="1" applyAlignment="1">
      <alignment horizontal="center"/>
    </xf>
    <xf numFmtId="0" fontId="32" fillId="3" borderId="5" xfId="0" applyFont="1" applyFill="1" applyBorder="1" applyAlignment="1">
      <alignment horizontal="center"/>
    </xf>
    <xf numFmtId="49" fontId="32" fillId="3" borderId="5" xfId="0" applyNumberFormat="1" applyFont="1" applyFill="1" applyBorder="1" applyAlignment="1">
      <alignment horizontal="right" vertical="center" wrapText="1"/>
    </xf>
    <xf numFmtId="164" fontId="32" fillId="3" borderId="5" xfId="0" applyNumberFormat="1" applyFont="1" applyFill="1" applyBorder="1" applyAlignment="1">
      <alignment horizontal="center" vertical="center" wrapText="1"/>
    </xf>
    <xf numFmtId="0" fontId="32" fillId="3" borderId="5" xfId="0" applyFont="1" applyFill="1" applyBorder="1" applyAlignment="1">
      <alignment horizontal="center" vertical="center" wrapText="1"/>
    </xf>
    <xf numFmtId="49" fontId="13" fillId="3" borderId="0" xfId="0" applyNumberFormat="1" applyFont="1" applyFill="1" applyAlignment="1">
      <alignment horizontal="center" wrapText="1"/>
    </xf>
    <xf numFmtId="0" fontId="0" fillId="10" borderId="0" xfId="0" applyFill="1"/>
  </cellXfs>
  <cellStyles count="16">
    <cellStyle name="20% - Èmfasi1" xfId="7" builtinId="30"/>
    <cellStyle name="CODI - normal" xfId="13" xr:uid="{4987544F-99E9-4664-A385-39B9CCA0D661}"/>
    <cellStyle name="CODI - normal vermell" xfId="14" xr:uid="{5DB434D7-A139-47BA-96F1-7D3BA6E5B6CB}"/>
    <cellStyle name="Enllaç" xfId="15" builtinId="8"/>
    <cellStyle name="Moneda" xfId="12" builtinId="4"/>
    <cellStyle name="Neutral" xfId="9" builtinId="28"/>
    <cellStyle name="Normal" xfId="0" builtinId="0"/>
    <cellStyle name="Normal 2" xfId="1" xr:uid="{E1A9C311-2EA3-4B19-8DBF-3E57CDC4EC43}"/>
    <cellStyle name="Normal 2 2" xfId="5" xr:uid="{B4EEF122-09C7-45CE-90E0-9C8BF4E4489C}"/>
    <cellStyle name="Normal 3" xfId="4" xr:uid="{0E058609-2870-493D-93C8-45E83036A95B}"/>
    <cellStyle name="Normal 4 2" xfId="10" xr:uid="{D2D62985-4677-4EE4-BAC7-30215AB6EDE9}"/>
    <cellStyle name="Percentatge" xfId="3" builtinId="5"/>
    <cellStyle name="Percentatge 2" xfId="11" xr:uid="{870172A9-8851-4CAB-B7DC-032C37D0B062}"/>
    <cellStyle name="Porcentaje 2" xfId="2" xr:uid="{F52CA7CD-28E4-4709-AE8A-2FF3AABEF11F}"/>
    <cellStyle name="Porcentaje 2 2" xfId="6" xr:uid="{A66220FF-1940-48F8-98DB-8EB3EF212FB8}"/>
    <cellStyle name="Text explicatiu" xfId="8" builtinId="53"/>
  </cellStyles>
  <dxfs count="60">
    <dxf>
      <font>
        <b/>
        <i val="0"/>
      </font>
      <fill>
        <patternFill>
          <bgColor rgb="FFFFFF66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CCE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/>
      </font>
      <fill>
        <patternFill>
          <bgColor theme="1" tint="0.34998626667073579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CCE"/>
        </patternFill>
      </fill>
    </dxf>
    <dxf>
      <font>
        <color theme="0"/>
      </font>
      <fill>
        <patternFill>
          <bgColor theme="1" tint="0.34998626667073579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C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C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C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C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CCE"/>
        </patternFill>
      </fill>
    </dxf>
    <dxf>
      <font>
        <b val="0"/>
        <i val="0"/>
      </font>
      <fill>
        <patternFill>
          <bgColor theme="4" tint="0.79998168889431442"/>
        </patternFill>
      </fill>
      <border>
        <bottom style="medium">
          <color auto="1"/>
        </bottom>
      </border>
    </dxf>
    <dxf>
      <border>
        <bottom style="thin">
          <color auto="1"/>
        </bottom>
        <vertical style="thin">
          <color auto="1"/>
        </vertical>
      </border>
    </dxf>
  </dxfs>
  <tableStyles count="1" defaultTableStyle="TableStyleMedium2" defaultPivotStyle="PivotStyleLight16">
    <tableStyle name="Estil de taula pressupost" pivot="0" count="2" xr9:uid="{039240DD-C6B9-4227-B128-7BD617327C8B}">
      <tableStyleElement type="wholeTable" dxfId="59"/>
      <tableStyleElement type="headerRow" dxfId="58"/>
    </tableStyle>
  </tableStyles>
  <colors>
    <mruColors>
      <color rgb="FFE60000"/>
      <color rgb="FFC6EFCE"/>
      <color rgb="FF006100"/>
      <color rgb="FF9C0006"/>
      <color rgb="FFFFC7CE"/>
      <color rgb="FFC6ECCE"/>
      <color rgb="FFD9D9D9"/>
      <color rgb="FFFF7D7D"/>
      <color rgb="FFFFB9B9"/>
      <color rgb="FFBFBFB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8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9166</xdr:colOff>
      <xdr:row>1</xdr:row>
      <xdr:rowOff>62119</xdr:rowOff>
    </xdr:from>
    <xdr:to>
      <xdr:col>13</xdr:col>
      <xdr:colOff>8429</xdr:colOff>
      <xdr:row>3</xdr:row>
      <xdr:rowOff>79476</xdr:rowOff>
    </xdr:to>
    <xdr:sp macro="" textlink="" fLocksText="0">
      <xdr:nvSpPr>
        <xdr:cNvPr id="2" name="Redondear rectángulo de esquina del mismo lado 3">
          <a:extLst>
            <a:ext uri="{FF2B5EF4-FFF2-40B4-BE49-F238E27FC236}">
              <a16:creationId xmlns:a16="http://schemas.microsoft.com/office/drawing/2014/main" id="{00000000-0008-0000-0000-000002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SpPr/>
      </xdr:nvSpPr>
      <xdr:spPr>
        <a:xfrm rot="16200000">
          <a:off x="4391734" y="-3485958"/>
          <a:ext cx="405100" cy="7888998"/>
        </a:xfrm>
        <a:prstGeom prst="round2SameRect">
          <a:avLst>
            <a:gd name="adj1" fmla="val 50000"/>
            <a:gd name="adj2" fmla="val 0"/>
          </a:avLst>
        </a:prstGeom>
        <a:gradFill>
          <a:gsLst>
            <a:gs pos="0">
              <a:srgbClr val="FF0000"/>
            </a:gs>
            <a:gs pos="63000">
              <a:srgbClr val="FF0000">
                <a:lumMod val="100000"/>
              </a:srgbClr>
            </a:gs>
            <a:gs pos="100000">
              <a:sysClr val="window" lastClr="FFFFFF">
                <a:alpha val="0"/>
              </a:sysClr>
            </a:gs>
          </a:gsLst>
          <a:lin ang="5400000" scaled="1"/>
        </a:gradFill>
        <a:ln w="12700" cap="flat" cmpd="sng" algn="ctr">
          <a:noFill/>
          <a:prstDash val="solid"/>
          <a:miter lim="800000"/>
        </a:ln>
        <a:effectLst/>
      </xdr:spPr>
      <xdr:txBody>
        <a:bodyPr vert="vert" wrap="square" rtlCol="0" anchor="ctr"/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200" b="1" i="0" u="none" strike="noStrike" kern="120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+mn-lt"/>
              <a:ea typeface="+mn-ea"/>
              <a:cs typeface="+mn-cs"/>
            </a:rPr>
            <a:t>CONVOCATÒRIA PROJECTES NUCLIS D'R+D 2023</a:t>
          </a:r>
        </a:p>
      </xdr:txBody>
    </xdr:sp>
    <xdr:clientData/>
  </xdr:twoCellAnchor>
  <xdr:twoCellAnchor editAs="oneCell">
    <xdr:from>
      <xdr:col>13</xdr:col>
      <xdr:colOff>228212</xdr:colOff>
      <xdr:row>1</xdr:row>
      <xdr:rowOff>61756</xdr:rowOff>
    </xdr:from>
    <xdr:to>
      <xdr:col>16</xdr:col>
      <xdr:colOff>648768</xdr:colOff>
      <xdr:row>3</xdr:row>
      <xdr:rowOff>107234</xdr:rowOff>
    </xdr:to>
    <xdr:pic>
      <xdr:nvPicPr>
        <xdr:cNvPr id="3" name="Imatg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58566" y="255628"/>
          <a:ext cx="1912525" cy="433221"/>
        </a:xfrm>
        <a:prstGeom prst="rect">
          <a:avLst/>
        </a:prstGeom>
      </xdr:spPr>
    </xdr:pic>
    <xdr:clientData/>
  </xdr:twoCellAnchor>
  <xdr:twoCellAnchor>
    <xdr:from>
      <xdr:col>1</xdr:col>
      <xdr:colOff>18366</xdr:colOff>
      <xdr:row>10</xdr:row>
      <xdr:rowOff>0</xdr:rowOff>
    </xdr:from>
    <xdr:to>
      <xdr:col>2</xdr:col>
      <xdr:colOff>14657</xdr:colOff>
      <xdr:row>15</xdr:row>
      <xdr:rowOff>11205</xdr:rowOff>
    </xdr:to>
    <xdr:sp macro="" textlink="" fLocksText="0">
      <xdr:nvSpPr>
        <xdr:cNvPr id="5" name="Redondear rectángulo de esquina del mismo lado 3">
          <a:extLst>
            <a:ext uri="{FF2B5EF4-FFF2-40B4-BE49-F238E27FC236}">
              <a16:creationId xmlns:a16="http://schemas.microsoft.com/office/drawing/2014/main" id="{00000000-0008-0000-0000-000005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SpPr/>
      </xdr:nvSpPr>
      <xdr:spPr>
        <a:xfrm rot="16200000">
          <a:off x="414320" y="1890046"/>
          <a:ext cx="773205" cy="287644"/>
        </a:xfrm>
        <a:prstGeom prst="round2SameRect">
          <a:avLst>
            <a:gd name="adj1" fmla="val 50000"/>
            <a:gd name="adj2" fmla="val 0"/>
          </a:avLst>
        </a:prstGeom>
        <a:gradFill>
          <a:gsLst>
            <a:gs pos="0">
              <a:srgbClr val="FF0000"/>
            </a:gs>
            <a:gs pos="63000">
              <a:srgbClr val="FF0000">
                <a:lumMod val="100000"/>
              </a:srgbClr>
            </a:gs>
            <a:gs pos="100000">
              <a:sysClr val="window" lastClr="FFFFFF">
                <a:alpha val="0"/>
              </a:sysClr>
            </a:gs>
          </a:gsLst>
          <a:lin ang="5400000" scaled="1"/>
        </a:gradFill>
        <a:ln w="12700" cap="flat" cmpd="sng" algn="ctr">
          <a:noFill/>
          <a:prstDash val="solid"/>
          <a:miter lim="800000"/>
        </a:ln>
        <a:effectLst/>
      </xdr:spPr>
      <xdr:txBody>
        <a:bodyPr vert="vert" wrap="square" rtlCol="0" anchor="ctr"/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200" b="1" i="0" u="none" strike="noStrike" kern="120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1</a:t>
          </a:r>
        </a:p>
      </xdr:txBody>
    </xdr:sp>
    <xdr:clientData/>
  </xdr:twoCellAnchor>
  <xdr:twoCellAnchor>
    <xdr:from>
      <xdr:col>1</xdr:col>
      <xdr:colOff>39029</xdr:colOff>
      <xdr:row>15</xdr:row>
      <xdr:rowOff>188492</xdr:rowOff>
    </xdr:from>
    <xdr:to>
      <xdr:col>2</xdr:col>
      <xdr:colOff>11210</xdr:colOff>
      <xdr:row>18</xdr:row>
      <xdr:rowOff>0</xdr:rowOff>
    </xdr:to>
    <xdr:sp macro="" textlink="" fLocksText="0">
      <xdr:nvSpPr>
        <xdr:cNvPr id="7" name="Redondear rectángulo de esquina del mismo lado 3">
          <a:extLst>
            <a:ext uri="{FF2B5EF4-FFF2-40B4-BE49-F238E27FC236}">
              <a16:creationId xmlns:a16="http://schemas.microsoft.com/office/drawing/2014/main" id="{00000000-0008-0000-0000-000007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SpPr/>
      </xdr:nvSpPr>
      <xdr:spPr>
        <a:xfrm rot="16200000">
          <a:off x="231739" y="3977018"/>
          <a:ext cx="582070" cy="261142"/>
        </a:xfrm>
        <a:prstGeom prst="round2SameRect">
          <a:avLst>
            <a:gd name="adj1" fmla="val 50000"/>
            <a:gd name="adj2" fmla="val 0"/>
          </a:avLst>
        </a:prstGeom>
        <a:gradFill>
          <a:gsLst>
            <a:gs pos="0">
              <a:srgbClr val="FF0000"/>
            </a:gs>
            <a:gs pos="63000">
              <a:srgbClr val="FF0000">
                <a:lumMod val="100000"/>
              </a:srgbClr>
            </a:gs>
            <a:gs pos="100000">
              <a:sysClr val="window" lastClr="FFFFFF">
                <a:alpha val="0"/>
              </a:sysClr>
            </a:gs>
          </a:gsLst>
          <a:lin ang="5400000" scaled="1"/>
        </a:gradFill>
        <a:ln w="12700" cap="flat" cmpd="sng" algn="ctr">
          <a:noFill/>
          <a:prstDash val="solid"/>
          <a:miter lim="800000"/>
        </a:ln>
        <a:effectLst/>
      </xdr:spPr>
      <xdr:txBody>
        <a:bodyPr vert="vert" wrap="square" rtlCol="0" anchor="ctr"/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200" b="1" i="0" u="none" strike="noStrike" kern="120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2</a:t>
          </a:r>
        </a:p>
      </xdr:txBody>
    </xdr:sp>
    <xdr:clientData/>
  </xdr:twoCellAnchor>
  <xdr:twoCellAnchor>
    <xdr:from>
      <xdr:col>1</xdr:col>
      <xdr:colOff>28210</xdr:colOff>
      <xdr:row>20</xdr:row>
      <xdr:rowOff>183047</xdr:rowOff>
    </xdr:from>
    <xdr:to>
      <xdr:col>2</xdr:col>
      <xdr:colOff>357</xdr:colOff>
      <xdr:row>22</xdr:row>
      <xdr:rowOff>25394</xdr:rowOff>
    </xdr:to>
    <xdr:sp macro="" textlink="" fLocksText="0">
      <xdr:nvSpPr>
        <xdr:cNvPr id="10" name="Redondear rectángulo de esquina del mismo lado 3">
          <a:extLst>
            <a:ext uri="{FF2B5EF4-FFF2-40B4-BE49-F238E27FC236}">
              <a16:creationId xmlns:a16="http://schemas.microsoft.com/office/drawing/2014/main" id="{00000000-0008-0000-0000-00000A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SpPr/>
      </xdr:nvSpPr>
      <xdr:spPr>
        <a:xfrm rot="16200000">
          <a:off x="687021" y="3524736"/>
          <a:ext cx="223347" cy="263500"/>
        </a:xfrm>
        <a:prstGeom prst="round2SameRect">
          <a:avLst>
            <a:gd name="adj1" fmla="val 50000"/>
            <a:gd name="adj2" fmla="val 0"/>
          </a:avLst>
        </a:prstGeom>
        <a:gradFill>
          <a:gsLst>
            <a:gs pos="0">
              <a:srgbClr val="FF0000"/>
            </a:gs>
            <a:gs pos="63000">
              <a:srgbClr val="FF0000">
                <a:lumMod val="100000"/>
              </a:srgbClr>
            </a:gs>
            <a:gs pos="100000">
              <a:sysClr val="window" lastClr="FFFFFF">
                <a:alpha val="0"/>
              </a:sysClr>
            </a:gs>
          </a:gsLst>
          <a:lin ang="5400000" scaled="1"/>
        </a:gradFill>
        <a:ln w="12700" cap="flat" cmpd="sng" algn="ctr">
          <a:noFill/>
          <a:prstDash val="solid"/>
          <a:miter lim="800000"/>
        </a:ln>
        <a:effectLst/>
      </xdr:spPr>
      <xdr:txBody>
        <a:bodyPr vert="vert" wrap="square" rtlCol="0" anchor="ctr"/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200" b="1" i="0" u="none" strike="noStrike" kern="120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3</a:t>
          </a:r>
        </a:p>
      </xdr:txBody>
    </xdr:sp>
    <xdr:clientData/>
  </xdr:twoCellAnchor>
  <xdr:twoCellAnchor>
    <xdr:from>
      <xdr:col>1</xdr:col>
      <xdr:colOff>265257</xdr:colOff>
      <xdr:row>28</xdr:row>
      <xdr:rowOff>1</xdr:rowOff>
    </xdr:from>
    <xdr:to>
      <xdr:col>2</xdr:col>
      <xdr:colOff>324634</xdr:colOff>
      <xdr:row>29</xdr:row>
      <xdr:rowOff>1487</xdr:rowOff>
    </xdr:to>
    <xdr:sp macro="" textlink="" fLocksText="0">
      <xdr:nvSpPr>
        <xdr:cNvPr id="13" name="Redondear rectángulo de esquina del mismo lado 3">
          <a:extLst>
            <a:ext uri="{FF2B5EF4-FFF2-40B4-BE49-F238E27FC236}">
              <a16:creationId xmlns:a16="http://schemas.microsoft.com/office/drawing/2014/main" id="{00000000-0008-0000-0000-00000D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SpPr/>
      </xdr:nvSpPr>
      <xdr:spPr>
        <a:xfrm rot="16200000">
          <a:off x="800595" y="5541372"/>
          <a:ext cx="556106" cy="348744"/>
        </a:xfrm>
        <a:prstGeom prst="round2SameRect">
          <a:avLst>
            <a:gd name="adj1" fmla="val 50000"/>
            <a:gd name="adj2" fmla="val 0"/>
          </a:avLst>
        </a:prstGeom>
        <a:solidFill>
          <a:srgbClr val="FF7D7D"/>
        </a:solidFill>
        <a:ln w="12700" cap="flat" cmpd="sng" algn="ctr">
          <a:noFill/>
          <a:prstDash val="solid"/>
          <a:miter lim="800000"/>
        </a:ln>
        <a:effectLst/>
      </xdr:spPr>
      <xdr:txBody>
        <a:bodyPr vert="vert" wrap="square" rtlCol="0" anchor="t"/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200" b="1" i="0" u="none" strike="noStrike" kern="120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6.1</a:t>
          </a:r>
        </a:p>
      </xdr:txBody>
    </xdr:sp>
    <xdr:clientData/>
  </xdr:twoCellAnchor>
  <xdr:twoCellAnchor>
    <xdr:from>
      <xdr:col>1</xdr:col>
      <xdr:colOff>31008</xdr:colOff>
      <xdr:row>22</xdr:row>
      <xdr:rowOff>190494</xdr:rowOff>
    </xdr:from>
    <xdr:to>
      <xdr:col>2</xdr:col>
      <xdr:colOff>3189</xdr:colOff>
      <xdr:row>24</xdr:row>
      <xdr:rowOff>0</xdr:rowOff>
    </xdr:to>
    <xdr:sp macro="" textlink="" fLocksText="0">
      <xdr:nvSpPr>
        <xdr:cNvPr id="15" name="Redondear rectángulo de esquina del mismo lado 3">
          <a:extLst>
            <a:ext uri="{FF2B5EF4-FFF2-40B4-BE49-F238E27FC236}">
              <a16:creationId xmlns:a16="http://schemas.microsoft.com/office/drawing/2014/main" id="{00000000-0008-0000-0000-00000F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SpPr/>
      </xdr:nvSpPr>
      <xdr:spPr>
        <a:xfrm rot="16200000">
          <a:off x="601129" y="3811373"/>
          <a:ext cx="391032" cy="257931"/>
        </a:xfrm>
        <a:prstGeom prst="round2SameRect">
          <a:avLst>
            <a:gd name="adj1" fmla="val 50000"/>
            <a:gd name="adj2" fmla="val 0"/>
          </a:avLst>
        </a:prstGeom>
        <a:gradFill>
          <a:gsLst>
            <a:gs pos="0">
              <a:srgbClr val="FF0000"/>
            </a:gs>
            <a:gs pos="63000">
              <a:srgbClr val="FF0000">
                <a:lumMod val="100000"/>
              </a:srgbClr>
            </a:gs>
            <a:gs pos="100000">
              <a:sysClr val="window" lastClr="FFFFFF">
                <a:alpha val="0"/>
              </a:sysClr>
            </a:gs>
          </a:gsLst>
          <a:lin ang="5400000" scaled="1"/>
        </a:gradFill>
        <a:ln w="12700" cap="flat" cmpd="sng" algn="ctr">
          <a:noFill/>
          <a:prstDash val="solid"/>
          <a:miter lim="800000"/>
        </a:ln>
        <a:effectLst/>
      </xdr:spPr>
      <xdr:txBody>
        <a:bodyPr vert="vert" wrap="square" rtlCol="0" anchor="ctr"/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200" b="1" i="0" u="none" strike="noStrike" kern="120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4</a:t>
          </a:r>
        </a:p>
      </xdr:txBody>
    </xdr:sp>
    <xdr:clientData/>
  </xdr:twoCellAnchor>
  <xdr:twoCellAnchor>
    <xdr:from>
      <xdr:col>1</xdr:col>
      <xdr:colOff>33016</xdr:colOff>
      <xdr:row>25</xdr:row>
      <xdr:rowOff>1994</xdr:rowOff>
    </xdr:from>
    <xdr:to>
      <xdr:col>2</xdr:col>
      <xdr:colOff>5197</xdr:colOff>
      <xdr:row>26</xdr:row>
      <xdr:rowOff>10027</xdr:rowOff>
    </xdr:to>
    <xdr:sp macro="" textlink="" fLocksText="0">
      <xdr:nvSpPr>
        <xdr:cNvPr id="16" name="Redondear rectángulo de esquina del mismo lado 3">
          <a:extLst>
            <a:ext uri="{FF2B5EF4-FFF2-40B4-BE49-F238E27FC236}">
              <a16:creationId xmlns:a16="http://schemas.microsoft.com/office/drawing/2014/main" id="{00000000-0008-0000-0000-000010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SpPr/>
      </xdr:nvSpPr>
      <xdr:spPr>
        <a:xfrm rot="16200000">
          <a:off x="476301" y="4521735"/>
          <a:ext cx="644704" cy="257931"/>
        </a:xfrm>
        <a:prstGeom prst="round2SameRect">
          <a:avLst>
            <a:gd name="adj1" fmla="val 50000"/>
            <a:gd name="adj2" fmla="val 0"/>
          </a:avLst>
        </a:prstGeom>
        <a:gradFill>
          <a:gsLst>
            <a:gs pos="0">
              <a:srgbClr val="FF0000"/>
            </a:gs>
            <a:gs pos="63000">
              <a:srgbClr val="FF0000">
                <a:lumMod val="100000"/>
              </a:srgbClr>
            </a:gs>
            <a:gs pos="100000">
              <a:sysClr val="window" lastClr="FFFFFF">
                <a:alpha val="0"/>
              </a:sysClr>
            </a:gs>
          </a:gsLst>
          <a:lin ang="5400000" scaled="1"/>
        </a:gradFill>
        <a:ln w="12700" cap="flat" cmpd="sng" algn="ctr">
          <a:noFill/>
          <a:prstDash val="solid"/>
          <a:miter lim="800000"/>
        </a:ln>
        <a:effectLst/>
      </xdr:spPr>
      <xdr:txBody>
        <a:bodyPr vert="vert" wrap="square" rtlCol="0" anchor="ctr"/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200" b="1" i="0" u="none" strike="noStrike" kern="120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5</a:t>
          </a:r>
        </a:p>
      </xdr:txBody>
    </xdr:sp>
    <xdr:clientData/>
  </xdr:twoCellAnchor>
  <xdr:twoCellAnchor>
    <xdr:from>
      <xdr:col>1</xdr:col>
      <xdr:colOff>36376</xdr:colOff>
      <xdr:row>27</xdr:row>
      <xdr:rowOff>37033</xdr:rowOff>
    </xdr:from>
    <xdr:to>
      <xdr:col>2</xdr:col>
      <xdr:colOff>8557</xdr:colOff>
      <xdr:row>31</xdr:row>
      <xdr:rowOff>0</xdr:rowOff>
    </xdr:to>
    <xdr:sp macro="" textlink="" fLocksText="0">
      <xdr:nvSpPr>
        <xdr:cNvPr id="17" name="Redondear rectángulo de esquina del mismo lado 3">
          <a:extLst>
            <a:ext uri="{FF2B5EF4-FFF2-40B4-BE49-F238E27FC236}">
              <a16:creationId xmlns:a16="http://schemas.microsoft.com/office/drawing/2014/main" id="{00000000-0008-0000-0000-000011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SpPr/>
      </xdr:nvSpPr>
      <xdr:spPr>
        <a:xfrm rot="16200000">
          <a:off x="-116078" y="6958317"/>
          <a:ext cx="1837568" cy="255904"/>
        </a:xfrm>
        <a:prstGeom prst="round2SameRect">
          <a:avLst>
            <a:gd name="adj1" fmla="val 50000"/>
            <a:gd name="adj2" fmla="val 0"/>
          </a:avLst>
        </a:prstGeom>
        <a:gradFill>
          <a:gsLst>
            <a:gs pos="0">
              <a:srgbClr val="FF0000"/>
            </a:gs>
            <a:gs pos="63000">
              <a:srgbClr val="FF0000">
                <a:lumMod val="100000"/>
              </a:srgbClr>
            </a:gs>
            <a:gs pos="100000">
              <a:sysClr val="window" lastClr="FFFFFF">
                <a:alpha val="0"/>
              </a:sysClr>
            </a:gs>
          </a:gsLst>
          <a:lin ang="5400000" scaled="1"/>
        </a:gradFill>
        <a:ln w="12700" cap="flat" cmpd="sng" algn="ctr">
          <a:noFill/>
          <a:prstDash val="solid"/>
          <a:miter lim="800000"/>
        </a:ln>
        <a:effectLst/>
      </xdr:spPr>
      <xdr:txBody>
        <a:bodyPr vert="vert" wrap="square" rtlCol="0" anchor="ctr"/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200" b="1" i="0" u="none" strike="noStrike" kern="120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6</a:t>
          </a:r>
        </a:p>
      </xdr:txBody>
    </xdr:sp>
    <xdr:clientData/>
  </xdr:twoCellAnchor>
  <xdr:twoCellAnchor>
    <xdr:from>
      <xdr:col>1</xdr:col>
      <xdr:colOff>34018</xdr:colOff>
      <xdr:row>32</xdr:row>
      <xdr:rowOff>12249</xdr:rowOff>
    </xdr:from>
    <xdr:to>
      <xdr:col>2</xdr:col>
      <xdr:colOff>6199</xdr:colOff>
      <xdr:row>34</xdr:row>
      <xdr:rowOff>233058</xdr:rowOff>
    </xdr:to>
    <xdr:sp macro="" textlink="" fLocksText="0">
      <xdr:nvSpPr>
        <xdr:cNvPr id="18" name="Redondear rectángulo de esquina del mismo lado 3">
          <a:extLst>
            <a:ext uri="{FF2B5EF4-FFF2-40B4-BE49-F238E27FC236}">
              <a16:creationId xmlns:a16="http://schemas.microsoft.com/office/drawing/2014/main" id="{00000000-0008-0000-0000-000012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SpPr/>
      </xdr:nvSpPr>
      <xdr:spPr>
        <a:xfrm rot="16200000">
          <a:off x="274491" y="8607734"/>
          <a:ext cx="1051713" cy="255904"/>
        </a:xfrm>
        <a:prstGeom prst="round2SameRect">
          <a:avLst>
            <a:gd name="adj1" fmla="val 50000"/>
            <a:gd name="adj2" fmla="val 0"/>
          </a:avLst>
        </a:prstGeom>
        <a:gradFill>
          <a:gsLst>
            <a:gs pos="0">
              <a:srgbClr val="FF0000"/>
            </a:gs>
            <a:gs pos="63000">
              <a:srgbClr val="FF0000">
                <a:lumMod val="100000"/>
              </a:srgbClr>
            </a:gs>
            <a:gs pos="100000">
              <a:sysClr val="window" lastClr="FFFFFF">
                <a:alpha val="0"/>
              </a:sysClr>
            </a:gs>
          </a:gsLst>
          <a:lin ang="5400000" scaled="1"/>
        </a:gradFill>
        <a:ln w="12700" cap="flat" cmpd="sng" algn="ctr">
          <a:noFill/>
          <a:prstDash val="solid"/>
          <a:miter lim="800000"/>
        </a:ln>
        <a:effectLst/>
      </xdr:spPr>
      <xdr:txBody>
        <a:bodyPr vert="vert" wrap="square" rtlCol="0" anchor="ctr"/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200" b="1" i="0" u="none" strike="noStrike" kern="120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7</a:t>
          </a:r>
        </a:p>
      </xdr:txBody>
    </xdr:sp>
    <xdr:clientData/>
  </xdr:twoCellAnchor>
  <xdr:twoCellAnchor>
    <xdr:from>
      <xdr:col>1</xdr:col>
      <xdr:colOff>258178</xdr:colOff>
      <xdr:row>29</xdr:row>
      <xdr:rowOff>190885</xdr:rowOff>
    </xdr:from>
    <xdr:to>
      <xdr:col>2</xdr:col>
      <xdr:colOff>324620</xdr:colOff>
      <xdr:row>31</xdr:row>
      <xdr:rowOff>9620</xdr:rowOff>
    </xdr:to>
    <xdr:sp macro="" textlink="" fLocksText="0">
      <xdr:nvSpPr>
        <xdr:cNvPr id="20" name="Redondear rectángulo de esquina del mismo lado 3">
          <a:extLst>
            <a:ext uri="{FF2B5EF4-FFF2-40B4-BE49-F238E27FC236}">
              <a16:creationId xmlns:a16="http://schemas.microsoft.com/office/drawing/2014/main" id="{00000000-0008-0000-0000-000014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SpPr/>
      </xdr:nvSpPr>
      <xdr:spPr>
        <a:xfrm rot="16200000">
          <a:off x="639399" y="6443490"/>
          <a:ext cx="867447" cy="350267"/>
        </a:xfrm>
        <a:prstGeom prst="round2SameRect">
          <a:avLst>
            <a:gd name="adj1" fmla="val 50000"/>
            <a:gd name="adj2" fmla="val 0"/>
          </a:avLst>
        </a:prstGeom>
        <a:solidFill>
          <a:srgbClr val="FF7D7D"/>
        </a:solidFill>
        <a:ln w="12700" cap="flat" cmpd="sng" algn="ctr">
          <a:noFill/>
          <a:prstDash val="solid"/>
          <a:miter lim="800000"/>
        </a:ln>
        <a:effectLst/>
      </xdr:spPr>
      <xdr:txBody>
        <a:bodyPr vert="vert" wrap="square" rtlCol="0" anchor="ctr"/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200" b="1" i="0" u="none" strike="noStrike" kern="120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6.2</a:t>
          </a:r>
        </a:p>
      </xdr:txBody>
    </xdr:sp>
    <xdr:clientData/>
  </xdr:twoCellAnchor>
  <xdr:twoCellAnchor>
    <xdr:from>
      <xdr:col>1</xdr:col>
      <xdr:colOff>261449</xdr:colOff>
      <xdr:row>33</xdr:row>
      <xdr:rowOff>1731</xdr:rowOff>
    </xdr:from>
    <xdr:to>
      <xdr:col>2</xdr:col>
      <xdr:colOff>327891</xdr:colOff>
      <xdr:row>34</xdr:row>
      <xdr:rowOff>4810</xdr:rowOff>
    </xdr:to>
    <xdr:sp macro="" textlink="" fLocksText="0">
      <xdr:nvSpPr>
        <xdr:cNvPr id="21" name="Redondear rectángulo de esquina del mismo lado 3">
          <a:extLst>
            <a:ext uri="{FF2B5EF4-FFF2-40B4-BE49-F238E27FC236}">
              <a16:creationId xmlns:a16="http://schemas.microsoft.com/office/drawing/2014/main" id="{00000000-0008-0000-0000-000015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SpPr/>
      </xdr:nvSpPr>
      <xdr:spPr>
        <a:xfrm rot="16200000">
          <a:off x="754949" y="7575618"/>
          <a:ext cx="642889" cy="350267"/>
        </a:xfrm>
        <a:prstGeom prst="round2SameRect">
          <a:avLst>
            <a:gd name="adj1" fmla="val 50000"/>
            <a:gd name="adj2" fmla="val 0"/>
          </a:avLst>
        </a:prstGeom>
        <a:solidFill>
          <a:srgbClr val="FF7D7D"/>
        </a:solidFill>
        <a:ln w="12700" cap="flat" cmpd="sng" algn="ctr">
          <a:noFill/>
          <a:prstDash val="solid"/>
          <a:miter lim="800000"/>
        </a:ln>
        <a:effectLst/>
      </xdr:spPr>
      <xdr:txBody>
        <a:bodyPr vert="vert" wrap="square" rtlCol="0" anchor="ctr"/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200" b="1" i="0" u="none" strike="noStrike" kern="120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7.1</a:t>
          </a:r>
        </a:p>
      </xdr:txBody>
    </xdr:sp>
    <xdr:clientData/>
  </xdr:twoCellAnchor>
  <xdr:twoCellAnchor>
    <xdr:from>
      <xdr:col>1</xdr:col>
      <xdr:colOff>262615</xdr:colOff>
      <xdr:row>36</xdr:row>
      <xdr:rowOff>454</xdr:rowOff>
    </xdr:from>
    <xdr:to>
      <xdr:col>2</xdr:col>
      <xdr:colOff>329057</xdr:colOff>
      <xdr:row>37</xdr:row>
      <xdr:rowOff>8581</xdr:rowOff>
    </xdr:to>
    <xdr:sp macro="" textlink="" fLocksText="0">
      <xdr:nvSpPr>
        <xdr:cNvPr id="22" name="Redondear rectángulo de esquina del mismo lado 3">
          <a:extLst>
            <a:ext uri="{FF2B5EF4-FFF2-40B4-BE49-F238E27FC236}">
              <a16:creationId xmlns:a16="http://schemas.microsoft.com/office/drawing/2014/main" id="{00000000-0008-0000-0000-000016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SpPr/>
      </xdr:nvSpPr>
      <xdr:spPr>
        <a:xfrm rot="16200000">
          <a:off x="888158" y="8642479"/>
          <a:ext cx="381404" cy="353908"/>
        </a:xfrm>
        <a:prstGeom prst="round2SameRect">
          <a:avLst>
            <a:gd name="adj1" fmla="val 50000"/>
            <a:gd name="adj2" fmla="val 0"/>
          </a:avLst>
        </a:prstGeom>
        <a:solidFill>
          <a:srgbClr val="FF7D7D"/>
        </a:solidFill>
        <a:ln w="12700" cap="flat" cmpd="sng" algn="ctr">
          <a:noFill/>
          <a:prstDash val="solid"/>
          <a:miter lim="800000"/>
        </a:ln>
        <a:effectLst/>
      </xdr:spPr>
      <xdr:txBody>
        <a:bodyPr vert="vert" wrap="square" rtlCol="0" anchor="ctr"/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200" b="1" i="0" u="none" strike="noStrike" kern="120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8.1</a:t>
          </a:r>
        </a:p>
      </xdr:txBody>
    </xdr:sp>
    <xdr:clientData/>
  </xdr:twoCellAnchor>
  <xdr:twoCellAnchor>
    <xdr:from>
      <xdr:col>1</xdr:col>
      <xdr:colOff>260555</xdr:colOff>
      <xdr:row>38</xdr:row>
      <xdr:rowOff>182888</xdr:rowOff>
    </xdr:from>
    <xdr:to>
      <xdr:col>2</xdr:col>
      <xdr:colOff>326997</xdr:colOff>
      <xdr:row>40</xdr:row>
      <xdr:rowOff>8581</xdr:rowOff>
    </xdr:to>
    <xdr:sp macro="" textlink="" fLocksText="0">
      <xdr:nvSpPr>
        <xdr:cNvPr id="23" name="Redondear rectángulo de esquina del mismo lado 3">
          <a:extLst>
            <a:ext uri="{FF2B5EF4-FFF2-40B4-BE49-F238E27FC236}">
              <a16:creationId xmlns:a16="http://schemas.microsoft.com/office/drawing/2014/main" id="{00000000-0008-0000-0000-000017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SpPr/>
      </xdr:nvSpPr>
      <xdr:spPr>
        <a:xfrm rot="16200000">
          <a:off x="874342" y="9398730"/>
          <a:ext cx="404916" cy="353908"/>
        </a:xfrm>
        <a:prstGeom prst="round2SameRect">
          <a:avLst>
            <a:gd name="adj1" fmla="val 50000"/>
            <a:gd name="adj2" fmla="val 0"/>
          </a:avLst>
        </a:prstGeom>
        <a:solidFill>
          <a:srgbClr val="FF7D7D"/>
        </a:solidFill>
        <a:ln w="12700" cap="flat" cmpd="sng" algn="ctr">
          <a:noFill/>
          <a:prstDash val="solid"/>
          <a:miter lim="800000"/>
        </a:ln>
        <a:effectLst/>
      </xdr:spPr>
      <xdr:txBody>
        <a:bodyPr vert="vert" wrap="square" rtlCol="0" anchor="ctr"/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200" b="1" i="0" u="none" strike="noStrike" kern="120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9.1</a:t>
          </a:r>
        </a:p>
      </xdr:txBody>
    </xdr:sp>
    <xdr:clientData/>
  </xdr:twoCellAnchor>
  <xdr:twoCellAnchor>
    <xdr:from>
      <xdr:col>1</xdr:col>
      <xdr:colOff>30495</xdr:colOff>
      <xdr:row>35</xdr:row>
      <xdr:rowOff>25865</xdr:rowOff>
    </xdr:from>
    <xdr:to>
      <xdr:col>2</xdr:col>
      <xdr:colOff>2676</xdr:colOff>
      <xdr:row>36</xdr:row>
      <xdr:rowOff>374919</xdr:rowOff>
    </xdr:to>
    <xdr:sp macro="" textlink="" fLocksText="0">
      <xdr:nvSpPr>
        <xdr:cNvPr id="26" name="Redondear rectángulo de esquina del mismo lado 3">
          <a:extLst>
            <a:ext uri="{FF2B5EF4-FFF2-40B4-BE49-F238E27FC236}">
              <a16:creationId xmlns:a16="http://schemas.microsoft.com/office/drawing/2014/main" id="{00000000-0008-0000-0000-00001A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SpPr/>
      </xdr:nvSpPr>
      <xdr:spPr>
        <a:xfrm rot="16200000">
          <a:off x="526034" y="9713970"/>
          <a:ext cx="541581" cy="255904"/>
        </a:xfrm>
        <a:prstGeom prst="round2SameRect">
          <a:avLst>
            <a:gd name="adj1" fmla="val 50000"/>
            <a:gd name="adj2" fmla="val 0"/>
          </a:avLst>
        </a:prstGeom>
        <a:gradFill>
          <a:gsLst>
            <a:gs pos="0">
              <a:srgbClr val="FF0000"/>
            </a:gs>
            <a:gs pos="63000">
              <a:srgbClr val="FF0000">
                <a:lumMod val="100000"/>
              </a:srgbClr>
            </a:gs>
            <a:gs pos="100000">
              <a:sysClr val="window" lastClr="FFFFFF">
                <a:alpha val="0"/>
              </a:sysClr>
            </a:gs>
          </a:gsLst>
          <a:lin ang="5400000" scaled="1"/>
        </a:gradFill>
        <a:ln w="12700" cap="flat" cmpd="sng" algn="ctr">
          <a:noFill/>
          <a:prstDash val="solid"/>
          <a:miter lim="800000"/>
        </a:ln>
        <a:effectLst/>
      </xdr:spPr>
      <xdr:txBody>
        <a:bodyPr vert="vert" wrap="square" rtlCol="0" anchor="ctr"/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200" b="1" i="0" u="none" strike="noStrike" kern="120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8</a:t>
          </a:r>
        </a:p>
      </xdr:txBody>
    </xdr:sp>
    <xdr:clientData/>
  </xdr:twoCellAnchor>
  <xdr:twoCellAnchor>
    <xdr:from>
      <xdr:col>1</xdr:col>
      <xdr:colOff>30120</xdr:colOff>
      <xdr:row>38</xdr:row>
      <xdr:rowOff>17840</xdr:rowOff>
    </xdr:from>
    <xdr:to>
      <xdr:col>2</xdr:col>
      <xdr:colOff>2301</xdr:colOff>
      <xdr:row>40</xdr:row>
      <xdr:rowOff>10132</xdr:rowOff>
    </xdr:to>
    <xdr:sp macro="" textlink="" fLocksText="0">
      <xdr:nvSpPr>
        <xdr:cNvPr id="27" name="Redondear rectángulo de esquina del mismo lado 3">
          <a:extLst>
            <a:ext uri="{FF2B5EF4-FFF2-40B4-BE49-F238E27FC236}">
              <a16:creationId xmlns:a16="http://schemas.microsoft.com/office/drawing/2014/main" id="{00000000-0008-0000-0000-00001B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SpPr/>
      </xdr:nvSpPr>
      <xdr:spPr>
        <a:xfrm rot="16200000">
          <a:off x="506447" y="10485130"/>
          <a:ext cx="580005" cy="255904"/>
        </a:xfrm>
        <a:prstGeom prst="round2SameRect">
          <a:avLst>
            <a:gd name="adj1" fmla="val 50000"/>
            <a:gd name="adj2" fmla="val 0"/>
          </a:avLst>
        </a:prstGeom>
        <a:gradFill>
          <a:gsLst>
            <a:gs pos="0">
              <a:srgbClr val="FF0000"/>
            </a:gs>
            <a:gs pos="63000">
              <a:srgbClr val="FF0000">
                <a:lumMod val="100000"/>
              </a:srgbClr>
            </a:gs>
            <a:gs pos="100000">
              <a:sysClr val="window" lastClr="FFFFFF">
                <a:alpha val="0"/>
              </a:sysClr>
            </a:gs>
          </a:gsLst>
          <a:lin ang="5400000" scaled="1"/>
        </a:gradFill>
        <a:ln w="12700" cap="flat" cmpd="sng" algn="ctr">
          <a:noFill/>
          <a:prstDash val="solid"/>
          <a:miter lim="800000"/>
        </a:ln>
        <a:effectLst/>
      </xdr:spPr>
      <xdr:txBody>
        <a:bodyPr vert="vert" wrap="square" rtlCol="0" anchor="ctr"/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200" b="1" i="0" u="none" strike="noStrike" kern="120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9</a:t>
          </a:r>
        </a:p>
      </xdr:txBody>
    </xdr:sp>
    <xdr:clientData/>
  </xdr:twoCellAnchor>
  <xdr:twoCellAnchor>
    <xdr:from>
      <xdr:col>2</xdr:col>
      <xdr:colOff>74611</xdr:colOff>
      <xdr:row>13</xdr:row>
      <xdr:rowOff>10498</xdr:rowOff>
    </xdr:from>
    <xdr:to>
      <xdr:col>2</xdr:col>
      <xdr:colOff>333466</xdr:colOff>
      <xdr:row>13</xdr:row>
      <xdr:rowOff>430696</xdr:rowOff>
    </xdr:to>
    <xdr:sp macro="" textlink="" fLocksText="0">
      <xdr:nvSpPr>
        <xdr:cNvPr id="30" name="Redondear rectángulo de esquina del mismo lado 3">
          <a:extLst>
            <a:ext uri="{FF2B5EF4-FFF2-40B4-BE49-F238E27FC236}">
              <a16:creationId xmlns:a16="http://schemas.microsoft.com/office/drawing/2014/main" id="{00000000-0008-0000-0000-00001E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SpPr/>
      </xdr:nvSpPr>
      <xdr:spPr>
        <a:xfrm rot="16200000">
          <a:off x="921592" y="2567669"/>
          <a:ext cx="420198" cy="258855"/>
        </a:xfrm>
        <a:prstGeom prst="round2SameRect">
          <a:avLst>
            <a:gd name="adj1" fmla="val 50000"/>
            <a:gd name="adj2" fmla="val 0"/>
          </a:avLst>
        </a:prstGeom>
        <a:gradFill>
          <a:gsLst>
            <a:gs pos="0">
              <a:srgbClr val="FF0000"/>
            </a:gs>
            <a:gs pos="63000">
              <a:srgbClr val="FF0000">
                <a:lumMod val="100000"/>
              </a:srgbClr>
            </a:gs>
            <a:gs pos="100000">
              <a:sysClr val="window" lastClr="FFFFFF">
                <a:alpha val="0"/>
              </a:sysClr>
            </a:gs>
          </a:gsLst>
          <a:lin ang="5400000" scaled="1"/>
        </a:gradFill>
        <a:ln w="12700" cap="flat" cmpd="sng" algn="ctr">
          <a:noFill/>
          <a:prstDash val="solid"/>
          <a:miter lim="800000"/>
        </a:ln>
        <a:effectLst/>
      </xdr:spPr>
      <xdr:txBody>
        <a:bodyPr vert="vert" wrap="square" rtlCol="0" anchor="ctr"/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200" b="1" i="0" u="none" strike="noStrike" kern="120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A</a:t>
          </a:r>
        </a:p>
      </xdr:txBody>
    </xdr:sp>
    <xdr:clientData/>
  </xdr:twoCellAnchor>
  <xdr:twoCellAnchor>
    <xdr:from>
      <xdr:col>2</xdr:col>
      <xdr:colOff>69899</xdr:colOff>
      <xdr:row>14</xdr:row>
      <xdr:rowOff>875</xdr:rowOff>
    </xdr:from>
    <xdr:to>
      <xdr:col>2</xdr:col>
      <xdr:colOff>330851</xdr:colOff>
      <xdr:row>14</xdr:row>
      <xdr:rowOff>379394</xdr:rowOff>
    </xdr:to>
    <xdr:sp macro="" textlink="" fLocksText="0">
      <xdr:nvSpPr>
        <xdr:cNvPr id="31" name="Redondear rectángulo de esquina del mismo lado 3">
          <a:extLst>
            <a:ext uri="{FF2B5EF4-FFF2-40B4-BE49-F238E27FC236}">
              <a16:creationId xmlns:a16="http://schemas.microsoft.com/office/drawing/2014/main" id="{00000000-0008-0000-0000-00001F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SpPr/>
      </xdr:nvSpPr>
      <xdr:spPr>
        <a:xfrm rot="16200000">
          <a:off x="934156" y="2951528"/>
          <a:ext cx="378519" cy="260952"/>
        </a:xfrm>
        <a:prstGeom prst="round2SameRect">
          <a:avLst>
            <a:gd name="adj1" fmla="val 50000"/>
            <a:gd name="adj2" fmla="val 0"/>
          </a:avLst>
        </a:prstGeom>
        <a:gradFill>
          <a:gsLst>
            <a:gs pos="0">
              <a:srgbClr val="FF0000"/>
            </a:gs>
            <a:gs pos="63000">
              <a:srgbClr val="FF0000">
                <a:lumMod val="100000"/>
              </a:srgbClr>
            </a:gs>
            <a:gs pos="100000">
              <a:sysClr val="window" lastClr="FFFFFF">
                <a:alpha val="0"/>
              </a:sysClr>
            </a:gs>
          </a:gsLst>
          <a:lin ang="5400000" scaled="1"/>
        </a:gradFill>
        <a:ln w="12700" cap="flat" cmpd="sng" algn="ctr">
          <a:noFill/>
          <a:prstDash val="solid"/>
          <a:miter lim="800000"/>
        </a:ln>
        <a:effectLst/>
      </xdr:spPr>
      <xdr:txBody>
        <a:bodyPr vert="vert" wrap="square" rtlCol="0" anchor="ctr"/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200" b="1" i="0" u="none" strike="noStrike" kern="120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B</a:t>
          </a:r>
        </a:p>
      </xdr:txBody>
    </xdr:sp>
    <xdr:clientData/>
  </xdr:twoCellAnchor>
  <xdr:twoCellAnchor>
    <xdr:from>
      <xdr:col>1</xdr:col>
      <xdr:colOff>0</xdr:colOff>
      <xdr:row>40</xdr:row>
      <xdr:rowOff>177012</xdr:rowOff>
    </xdr:from>
    <xdr:to>
      <xdr:col>2</xdr:col>
      <xdr:colOff>3345</xdr:colOff>
      <xdr:row>47</xdr:row>
      <xdr:rowOff>10130</xdr:rowOff>
    </xdr:to>
    <xdr:sp macro="" textlink="" fLocksText="0">
      <xdr:nvSpPr>
        <xdr:cNvPr id="24" name="Redondear rectángulo de esquina del mismo lado 3">
          <a:extLst>
            <a:ext uri="{FF2B5EF4-FFF2-40B4-BE49-F238E27FC236}">
              <a16:creationId xmlns:a16="http://schemas.microsoft.com/office/drawing/2014/main" id="{FC4966E9-AEA9-495E-BFA7-51FC88CA751C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SpPr/>
      </xdr:nvSpPr>
      <xdr:spPr>
        <a:xfrm rot="16200000">
          <a:off x="-2216762" y="14617524"/>
          <a:ext cx="6738743" cy="294386"/>
        </a:xfrm>
        <a:prstGeom prst="round2SameRect">
          <a:avLst>
            <a:gd name="adj1" fmla="val 50000"/>
            <a:gd name="adj2" fmla="val 0"/>
          </a:avLst>
        </a:prstGeom>
        <a:gradFill>
          <a:gsLst>
            <a:gs pos="0">
              <a:srgbClr val="FF0000"/>
            </a:gs>
            <a:gs pos="63000">
              <a:srgbClr val="FF0000">
                <a:lumMod val="100000"/>
              </a:srgbClr>
            </a:gs>
            <a:gs pos="100000">
              <a:sysClr val="window" lastClr="FFFFFF">
                <a:alpha val="0"/>
              </a:sysClr>
            </a:gs>
          </a:gsLst>
          <a:lin ang="5400000" scaled="1"/>
        </a:gradFill>
        <a:ln w="12700" cap="flat" cmpd="sng" algn="ctr">
          <a:noFill/>
          <a:prstDash val="solid"/>
          <a:miter lim="800000"/>
        </a:ln>
        <a:effectLst/>
      </xdr:spPr>
      <xdr:txBody>
        <a:bodyPr vert="vert" wrap="square" rtlCol="0" anchor="ctr"/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200" b="1" i="0" u="none" strike="noStrike" kern="120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10</a:t>
          </a:r>
        </a:p>
      </xdr:txBody>
    </xdr:sp>
    <xdr:clientData/>
  </xdr:twoCellAnchor>
  <xdr:twoCellAnchor>
    <xdr:from>
      <xdr:col>1</xdr:col>
      <xdr:colOff>11483</xdr:colOff>
      <xdr:row>48</xdr:row>
      <xdr:rowOff>1043</xdr:rowOff>
    </xdr:from>
    <xdr:to>
      <xdr:col>2</xdr:col>
      <xdr:colOff>9608</xdr:colOff>
      <xdr:row>48</xdr:row>
      <xdr:rowOff>182490</xdr:rowOff>
    </xdr:to>
    <xdr:sp macro="" textlink="" fLocksText="0">
      <xdr:nvSpPr>
        <xdr:cNvPr id="25" name="Redondear rectángulo de esquina del mismo lado 3">
          <a:extLst>
            <a:ext uri="{FF2B5EF4-FFF2-40B4-BE49-F238E27FC236}">
              <a16:creationId xmlns:a16="http://schemas.microsoft.com/office/drawing/2014/main" id="{B63BD40A-094A-4510-8702-F83651D3DA4B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SpPr/>
      </xdr:nvSpPr>
      <xdr:spPr>
        <a:xfrm rot="16200000">
          <a:off x="700872" y="16056604"/>
          <a:ext cx="181447" cy="283875"/>
        </a:xfrm>
        <a:prstGeom prst="round2SameRect">
          <a:avLst>
            <a:gd name="adj1" fmla="val 50000"/>
            <a:gd name="adj2" fmla="val 0"/>
          </a:avLst>
        </a:prstGeom>
        <a:gradFill>
          <a:gsLst>
            <a:gs pos="0">
              <a:srgbClr val="FF0000"/>
            </a:gs>
            <a:gs pos="63000">
              <a:srgbClr val="FF0000">
                <a:lumMod val="100000"/>
              </a:srgbClr>
            </a:gs>
            <a:gs pos="100000">
              <a:sysClr val="window" lastClr="FFFFFF">
                <a:alpha val="0"/>
              </a:sysClr>
            </a:gs>
          </a:gsLst>
          <a:lin ang="5400000" scaled="1"/>
        </a:gradFill>
        <a:ln w="12700" cap="flat" cmpd="sng" algn="ctr">
          <a:noFill/>
          <a:prstDash val="solid"/>
          <a:miter lim="800000"/>
        </a:ln>
        <a:effectLst/>
      </xdr:spPr>
      <xdr:txBody>
        <a:bodyPr vert="vert" wrap="square" rtlCol="0" anchor="ctr"/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200" b="1" i="0" u="none" strike="noStrike" kern="120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11</a:t>
          </a:r>
        </a:p>
      </xdr:txBody>
    </xdr:sp>
    <xdr:clientData/>
  </xdr:twoCellAnchor>
  <xdr:twoCellAnchor>
    <xdr:from>
      <xdr:col>2</xdr:col>
      <xdr:colOff>190500</xdr:colOff>
      <xdr:row>43</xdr:row>
      <xdr:rowOff>421822</xdr:rowOff>
    </xdr:from>
    <xdr:to>
      <xdr:col>16</xdr:col>
      <xdr:colOff>305702</xdr:colOff>
      <xdr:row>44</xdr:row>
      <xdr:rowOff>5028793</xdr:rowOff>
    </xdr:to>
    <xdr:grpSp>
      <xdr:nvGrpSpPr>
        <xdr:cNvPr id="6" name="Agrupa 5">
          <a:extLst>
            <a:ext uri="{FF2B5EF4-FFF2-40B4-BE49-F238E27FC236}">
              <a16:creationId xmlns:a16="http://schemas.microsoft.com/office/drawing/2014/main" id="{0303F609-DA98-47F3-97F6-96919E5954F9}"/>
            </a:ext>
          </a:extLst>
        </xdr:cNvPr>
        <xdr:cNvGrpSpPr/>
      </xdr:nvGrpSpPr>
      <xdr:grpSpPr>
        <a:xfrm>
          <a:off x="1543050" y="12432847"/>
          <a:ext cx="9564002" cy="5140371"/>
          <a:chOff x="1115786" y="11987893"/>
          <a:chExt cx="9163952" cy="5137650"/>
        </a:xfrm>
      </xdr:grpSpPr>
      <xdr:pic>
        <xdr:nvPicPr>
          <xdr:cNvPr id="4" name="Imatge 3">
            <a:extLst>
              <a:ext uri="{FF2B5EF4-FFF2-40B4-BE49-F238E27FC236}">
                <a16:creationId xmlns:a16="http://schemas.microsoft.com/office/drawing/2014/main" id="{C04967F9-0CC8-4AA5-A4E5-44CCD7E6474A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1115786" y="11987893"/>
            <a:ext cx="6762750" cy="5137650"/>
          </a:xfrm>
          <a:prstGeom prst="rect">
            <a:avLst/>
          </a:prstGeom>
        </xdr:spPr>
      </xdr:pic>
      <xdr:pic>
        <xdr:nvPicPr>
          <xdr:cNvPr id="34" name="Imatge 33">
            <a:extLst>
              <a:ext uri="{FF2B5EF4-FFF2-40B4-BE49-F238E27FC236}">
                <a16:creationId xmlns:a16="http://schemas.microsoft.com/office/drawing/2014/main" id="{1B994000-5893-45BD-9F9F-FF9B7B54ED9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6990219" y="14414181"/>
            <a:ext cx="3289519" cy="740407"/>
          </a:xfrm>
          <a:prstGeom prst="rect">
            <a:avLst/>
          </a:prstGeom>
        </xdr:spPr>
      </xdr:pic>
    </xdr:grpSp>
    <xdr:clientData/>
  </xdr:twoCellAnchor>
  <xdr:twoCellAnchor editAs="oneCell">
    <xdr:from>
      <xdr:col>3</xdr:col>
      <xdr:colOff>235450</xdr:colOff>
      <xdr:row>50</xdr:row>
      <xdr:rowOff>310365</xdr:rowOff>
    </xdr:from>
    <xdr:to>
      <xdr:col>6</xdr:col>
      <xdr:colOff>232789</xdr:colOff>
      <xdr:row>50</xdr:row>
      <xdr:rowOff>3521039</xdr:rowOff>
    </xdr:to>
    <xdr:pic>
      <xdr:nvPicPr>
        <xdr:cNvPr id="8" name="Imatge 7">
          <a:extLst>
            <a:ext uri="{FF2B5EF4-FFF2-40B4-BE49-F238E27FC236}">
              <a16:creationId xmlns:a16="http://schemas.microsoft.com/office/drawing/2014/main" id="{634300FF-2169-4E3A-B343-2FF4FA6DA21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/>
        <a:srcRect l="8117" b="4363"/>
        <a:stretch/>
      </xdr:blipFill>
      <xdr:spPr>
        <a:xfrm>
          <a:off x="1883596" y="19189129"/>
          <a:ext cx="2180597" cy="3210674"/>
        </a:xfrm>
        <a:prstGeom prst="rect">
          <a:avLst/>
        </a:prstGeom>
      </xdr:spPr>
    </xdr:pic>
    <xdr:clientData/>
  </xdr:twoCellAnchor>
  <xdr:twoCellAnchor>
    <xdr:from>
      <xdr:col>1</xdr:col>
      <xdr:colOff>11483</xdr:colOff>
      <xdr:row>19</xdr:row>
      <xdr:rowOff>1043</xdr:rowOff>
    </xdr:from>
    <xdr:to>
      <xdr:col>2</xdr:col>
      <xdr:colOff>9608</xdr:colOff>
      <xdr:row>19</xdr:row>
      <xdr:rowOff>182490</xdr:rowOff>
    </xdr:to>
    <xdr:sp macro="" textlink="" fLocksText="0">
      <xdr:nvSpPr>
        <xdr:cNvPr id="28" name="Redondear rectángulo de esquina del mismo lado 3">
          <a:extLst>
            <a:ext uri="{FF2B5EF4-FFF2-40B4-BE49-F238E27FC236}">
              <a16:creationId xmlns:a16="http://schemas.microsoft.com/office/drawing/2014/main" id="{01285093-14B6-4249-99FC-BC5A077E55FE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SpPr/>
      </xdr:nvSpPr>
      <xdr:spPr>
        <a:xfrm rot="16200000">
          <a:off x="416252" y="18065087"/>
          <a:ext cx="181447" cy="280647"/>
        </a:xfrm>
        <a:prstGeom prst="round2SameRect">
          <a:avLst>
            <a:gd name="adj1" fmla="val 50000"/>
            <a:gd name="adj2" fmla="val 0"/>
          </a:avLst>
        </a:prstGeom>
        <a:gradFill>
          <a:gsLst>
            <a:gs pos="0">
              <a:srgbClr val="FF0000"/>
            </a:gs>
            <a:gs pos="63000">
              <a:srgbClr val="FF0000">
                <a:lumMod val="100000"/>
              </a:srgbClr>
            </a:gs>
            <a:gs pos="100000">
              <a:sysClr val="window" lastClr="FFFFFF">
                <a:alpha val="0"/>
              </a:sysClr>
            </a:gs>
          </a:gsLst>
          <a:lin ang="5400000" scaled="1"/>
        </a:gradFill>
        <a:ln w="12700" cap="flat" cmpd="sng" algn="ctr">
          <a:noFill/>
          <a:prstDash val="solid"/>
          <a:miter lim="800000"/>
        </a:ln>
        <a:effectLst/>
      </xdr:spPr>
      <xdr:txBody>
        <a:bodyPr vert="vert" wrap="square" rtlCol="0" anchor="ctr"/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200" b="1" i="0" u="none" strike="noStrike" kern="120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!</a:t>
          </a:r>
        </a:p>
      </xdr:txBody>
    </xdr:sp>
    <xdr:clientData/>
  </xdr:twoCellAnchor>
  <xdr:twoCellAnchor>
    <xdr:from>
      <xdr:col>0</xdr:col>
      <xdr:colOff>973904</xdr:colOff>
      <xdr:row>50</xdr:row>
      <xdr:rowOff>1042</xdr:rowOff>
    </xdr:from>
    <xdr:to>
      <xdr:col>2</xdr:col>
      <xdr:colOff>9608</xdr:colOff>
      <xdr:row>51</xdr:row>
      <xdr:rowOff>9524</xdr:rowOff>
    </xdr:to>
    <xdr:sp macro="" textlink="" fLocksText="0">
      <xdr:nvSpPr>
        <xdr:cNvPr id="29" name="Redondear rectángulo de esquina del mismo lado 3">
          <a:extLst>
            <a:ext uri="{FF2B5EF4-FFF2-40B4-BE49-F238E27FC236}">
              <a16:creationId xmlns:a16="http://schemas.microsoft.com/office/drawing/2014/main" id="{E19D26E5-62F5-46E3-B526-7737848C71CF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SpPr/>
      </xdr:nvSpPr>
      <xdr:spPr>
        <a:xfrm rot="16200000">
          <a:off x="-2059620" y="21913330"/>
          <a:ext cx="6397724" cy="330676"/>
        </a:xfrm>
        <a:prstGeom prst="round2SameRect">
          <a:avLst>
            <a:gd name="adj1" fmla="val 50000"/>
            <a:gd name="adj2" fmla="val 0"/>
          </a:avLst>
        </a:prstGeom>
        <a:gradFill>
          <a:gsLst>
            <a:gs pos="0">
              <a:srgbClr val="FF0000"/>
            </a:gs>
            <a:gs pos="63000">
              <a:srgbClr val="FF0000">
                <a:lumMod val="100000"/>
              </a:srgbClr>
            </a:gs>
            <a:gs pos="100000">
              <a:sysClr val="window" lastClr="FFFFFF">
                <a:alpha val="0"/>
              </a:sysClr>
            </a:gs>
          </a:gsLst>
          <a:lin ang="5400000" scaled="1"/>
        </a:gradFill>
        <a:ln w="12700" cap="flat" cmpd="sng" algn="ctr">
          <a:noFill/>
          <a:prstDash val="solid"/>
          <a:miter lim="800000"/>
        </a:ln>
        <a:effectLst/>
      </xdr:spPr>
      <xdr:txBody>
        <a:bodyPr vert="vert" wrap="square" rtlCol="0" anchor="ctr"/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200" b="1" i="0" u="none" strike="noStrike" kern="120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12</a:t>
          </a:r>
        </a:p>
      </xdr:txBody>
    </xdr:sp>
    <xdr:clientData/>
  </xdr:twoCellAnchor>
  <xdr:twoCellAnchor>
    <xdr:from>
      <xdr:col>3</xdr:col>
      <xdr:colOff>367723</xdr:colOff>
      <xdr:row>50</xdr:row>
      <xdr:rowOff>2822562</xdr:rowOff>
    </xdr:from>
    <xdr:to>
      <xdr:col>6</xdr:col>
      <xdr:colOff>171236</xdr:colOff>
      <xdr:row>50</xdr:row>
      <xdr:rowOff>3360506</xdr:rowOff>
    </xdr:to>
    <xdr:sp macro="" textlink="">
      <xdr:nvSpPr>
        <xdr:cNvPr id="33" name="Rectangle 32">
          <a:extLst>
            <a:ext uri="{FF2B5EF4-FFF2-40B4-BE49-F238E27FC236}">
              <a16:creationId xmlns:a16="http://schemas.microsoft.com/office/drawing/2014/main" id="{CF58BB11-85BA-44A6-850D-F2A443194F97}"/>
            </a:ext>
          </a:extLst>
        </xdr:cNvPr>
        <xdr:cNvSpPr/>
      </xdr:nvSpPr>
      <xdr:spPr>
        <a:xfrm>
          <a:off x="2015869" y="21701326"/>
          <a:ext cx="1986771" cy="537944"/>
        </a:xfrm>
        <a:prstGeom prst="rect">
          <a:avLst/>
        </a:prstGeom>
        <a:noFill/>
        <a:ln w="57150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ca-ES" sz="1100"/>
        </a:p>
      </xdr:txBody>
    </xdr:sp>
    <xdr:clientData/>
  </xdr:twoCellAnchor>
  <xdr:twoCellAnchor editAs="oneCell">
    <xdr:from>
      <xdr:col>7</xdr:col>
      <xdr:colOff>107021</xdr:colOff>
      <xdr:row>50</xdr:row>
      <xdr:rowOff>866882</xdr:rowOff>
    </xdr:from>
    <xdr:to>
      <xdr:col>16</xdr:col>
      <xdr:colOff>31370</xdr:colOff>
      <xdr:row>50</xdr:row>
      <xdr:rowOff>2951820</xdr:rowOff>
    </xdr:to>
    <xdr:pic>
      <xdr:nvPicPr>
        <xdr:cNvPr id="36" name="Imatge 35">
          <a:extLst>
            <a:ext uri="{FF2B5EF4-FFF2-40B4-BE49-F238E27FC236}">
              <a16:creationId xmlns:a16="http://schemas.microsoft.com/office/drawing/2014/main" id="{B5E12934-8B0C-48E7-9A6F-98DB7B5EB39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/>
        <a:srcRect l="8156" t="72859" b="3901"/>
        <a:stretch/>
      </xdr:blipFill>
      <xdr:spPr>
        <a:xfrm>
          <a:off x="4666178" y="19745646"/>
          <a:ext cx="5789181" cy="2084938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>
    <xdr:from>
      <xdr:col>7</xdr:col>
      <xdr:colOff>434505</xdr:colOff>
      <xdr:row>50</xdr:row>
      <xdr:rowOff>1091367</xdr:rowOff>
    </xdr:from>
    <xdr:to>
      <xdr:col>15</xdr:col>
      <xdr:colOff>481601</xdr:colOff>
      <xdr:row>50</xdr:row>
      <xdr:rowOff>2622051</xdr:rowOff>
    </xdr:to>
    <xdr:sp macro="" textlink="">
      <xdr:nvSpPr>
        <xdr:cNvPr id="37" name="Rectangle 36">
          <a:extLst>
            <a:ext uri="{FF2B5EF4-FFF2-40B4-BE49-F238E27FC236}">
              <a16:creationId xmlns:a16="http://schemas.microsoft.com/office/drawing/2014/main" id="{40855D3F-BD80-47AB-A1FC-12364028ADB3}"/>
            </a:ext>
          </a:extLst>
        </xdr:cNvPr>
        <xdr:cNvSpPr/>
      </xdr:nvSpPr>
      <xdr:spPr>
        <a:xfrm>
          <a:off x="4993662" y="19970131"/>
          <a:ext cx="5184175" cy="1530684"/>
        </a:xfrm>
        <a:prstGeom prst="rect">
          <a:avLst/>
        </a:prstGeom>
        <a:noFill/>
        <a:ln w="57150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ca-ES" sz="1100"/>
        </a:p>
      </xdr:txBody>
    </xdr:sp>
    <xdr:clientData/>
  </xdr:twoCellAnchor>
  <xdr:twoCellAnchor>
    <xdr:from>
      <xdr:col>6</xdr:col>
      <xdr:colOff>171236</xdr:colOff>
      <xdr:row>50</xdr:row>
      <xdr:rowOff>1808680</xdr:rowOff>
    </xdr:from>
    <xdr:to>
      <xdr:col>7</xdr:col>
      <xdr:colOff>481601</xdr:colOff>
      <xdr:row>50</xdr:row>
      <xdr:rowOff>3091534</xdr:rowOff>
    </xdr:to>
    <xdr:cxnSp macro="">
      <xdr:nvCxnSpPr>
        <xdr:cNvPr id="11" name="Connector recte 10">
          <a:extLst>
            <a:ext uri="{FF2B5EF4-FFF2-40B4-BE49-F238E27FC236}">
              <a16:creationId xmlns:a16="http://schemas.microsoft.com/office/drawing/2014/main" id="{C85CEF96-DC25-49E3-B228-D89C64CC9E20}"/>
            </a:ext>
          </a:extLst>
        </xdr:cNvPr>
        <xdr:cNvCxnSpPr>
          <a:stCxn id="33" idx="3"/>
        </xdr:cNvCxnSpPr>
      </xdr:nvCxnSpPr>
      <xdr:spPr>
        <a:xfrm flipV="1">
          <a:off x="4002640" y="20687444"/>
          <a:ext cx="1038118" cy="1282854"/>
        </a:xfrm>
        <a:prstGeom prst="line">
          <a:avLst/>
        </a:prstGeom>
        <a:ln w="571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31059</xdr:colOff>
      <xdr:row>1</xdr:row>
      <xdr:rowOff>62119</xdr:rowOff>
    </xdr:from>
    <xdr:to>
      <xdr:col>7</xdr:col>
      <xdr:colOff>31059</xdr:colOff>
      <xdr:row>3</xdr:row>
      <xdr:rowOff>79476</xdr:rowOff>
    </xdr:to>
    <xdr:sp macro="" textlink="" fLocksText="0">
      <xdr:nvSpPr>
        <xdr:cNvPr id="3" name="Redondear rectángulo de esquina del mismo lado 3">
          <a:extLst>
            <a:ext uri="{FF2B5EF4-FFF2-40B4-BE49-F238E27FC236}">
              <a16:creationId xmlns:a16="http://schemas.microsoft.com/office/drawing/2014/main" id="{00000000-0008-0000-0100-000003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SpPr/>
      </xdr:nvSpPr>
      <xdr:spPr>
        <a:xfrm rot="16200000">
          <a:off x="4336239" y="-3939365"/>
          <a:ext cx="403879" cy="8793369"/>
        </a:xfrm>
        <a:prstGeom prst="round2SameRect">
          <a:avLst>
            <a:gd name="adj1" fmla="val 50000"/>
            <a:gd name="adj2" fmla="val 0"/>
          </a:avLst>
        </a:prstGeom>
        <a:gradFill>
          <a:gsLst>
            <a:gs pos="0">
              <a:srgbClr val="FF0000"/>
            </a:gs>
            <a:gs pos="63000">
              <a:srgbClr val="FF0000">
                <a:lumMod val="100000"/>
              </a:srgbClr>
            </a:gs>
            <a:gs pos="100000">
              <a:sysClr val="window" lastClr="FFFFFF">
                <a:alpha val="0"/>
              </a:sysClr>
            </a:gs>
          </a:gsLst>
          <a:lin ang="5400000" scaled="1"/>
        </a:gradFill>
        <a:ln w="12700" cap="flat" cmpd="sng" algn="ctr">
          <a:noFill/>
          <a:prstDash val="solid"/>
          <a:miter lim="800000"/>
        </a:ln>
        <a:effectLst/>
      </xdr:spPr>
      <xdr:txBody>
        <a:bodyPr vert="vert" wrap="square" rtlCol="0" anchor="ctr"/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200" b="1" i="0" u="none" strike="noStrike" kern="120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+mn-lt"/>
              <a:ea typeface="+mn-ea"/>
              <a:cs typeface="+mn-cs"/>
            </a:rPr>
            <a:t>CONVOCATÒRIA PROJECTES NUCLIS D'R+D GREEN 2023</a:t>
          </a:r>
        </a:p>
      </xdr:txBody>
    </xdr:sp>
    <xdr:clientData/>
  </xdr:twoCellAnchor>
  <xdr:twoCellAnchor editAs="oneCell">
    <xdr:from>
      <xdr:col>7</xdr:col>
      <xdr:colOff>855872</xdr:colOff>
      <xdr:row>1</xdr:row>
      <xdr:rowOff>13804</xdr:rowOff>
    </xdr:from>
    <xdr:to>
      <xdr:col>8</xdr:col>
      <xdr:colOff>1911078</xdr:colOff>
      <xdr:row>3</xdr:row>
      <xdr:rowOff>59282</xdr:rowOff>
    </xdr:to>
    <xdr:pic>
      <xdr:nvPicPr>
        <xdr:cNvPr id="5" name="Imatg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59676" y="207065"/>
          <a:ext cx="1913142" cy="432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31059</xdr:colOff>
      <xdr:row>1</xdr:row>
      <xdr:rowOff>62119</xdr:rowOff>
    </xdr:from>
    <xdr:to>
      <xdr:col>7</xdr:col>
      <xdr:colOff>31059</xdr:colOff>
      <xdr:row>3</xdr:row>
      <xdr:rowOff>79476</xdr:rowOff>
    </xdr:to>
    <xdr:sp macro="" textlink="" fLocksText="0">
      <xdr:nvSpPr>
        <xdr:cNvPr id="2" name="Redondear rectángulo de esquina del mismo lado 3">
          <a:extLst>
            <a:ext uri="{FF2B5EF4-FFF2-40B4-BE49-F238E27FC236}">
              <a16:creationId xmlns:a16="http://schemas.microsoft.com/office/drawing/2014/main" id="{1CCC539A-8887-4B79-B7F2-DE34FF3469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SpPr/>
      </xdr:nvSpPr>
      <xdr:spPr>
        <a:xfrm rot="16200000">
          <a:off x="5099205" y="-4120202"/>
          <a:ext cx="398357" cy="9144000"/>
        </a:xfrm>
        <a:prstGeom prst="round2SameRect">
          <a:avLst>
            <a:gd name="adj1" fmla="val 50000"/>
            <a:gd name="adj2" fmla="val 0"/>
          </a:avLst>
        </a:prstGeom>
        <a:gradFill>
          <a:gsLst>
            <a:gs pos="0">
              <a:srgbClr val="FF0000"/>
            </a:gs>
            <a:gs pos="63000">
              <a:srgbClr val="FF0000">
                <a:lumMod val="100000"/>
              </a:srgbClr>
            </a:gs>
            <a:gs pos="100000">
              <a:sysClr val="window" lastClr="FFFFFF">
                <a:alpha val="0"/>
              </a:sysClr>
            </a:gs>
          </a:gsLst>
          <a:lin ang="5400000" scaled="1"/>
        </a:gradFill>
        <a:ln w="12700" cap="flat" cmpd="sng" algn="ctr">
          <a:noFill/>
          <a:prstDash val="solid"/>
          <a:miter lim="800000"/>
        </a:ln>
        <a:effectLst/>
      </xdr:spPr>
      <xdr:txBody>
        <a:bodyPr vert="vert" wrap="square" rtlCol="0" anchor="ctr"/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200" b="1" i="0" u="none" strike="noStrike" kern="120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+mn-lt"/>
              <a:ea typeface="+mn-ea"/>
              <a:cs typeface="+mn-cs"/>
            </a:rPr>
            <a:t>CONVOCATÒRIA PROJECTES NUCLIS D'R+D GREEN 2023</a:t>
          </a:r>
        </a:p>
      </xdr:txBody>
    </xdr:sp>
    <xdr:clientData/>
  </xdr:twoCellAnchor>
  <xdr:twoCellAnchor editAs="oneCell">
    <xdr:from>
      <xdr:col>7</xdr:col>
      <xdr:colOff>855872</xdr:colOff>
      <xdr:row>1</xdr:row>
      <xdr:rowOff>13804</xdr:rowOff>
    </xdr:from>
    <xdr:to>
      <xdr:col>8</xdr:col>
      <xdr:colOff>1913142</xdr:colOff>
      <xdr:row>3</xdr:row>
      <xdr:rowOff>59282</xdr:rowOff>
    </xdr:to>
    <xdr:pic>
      <xdr:nvPicPr>
        <xdr:cNvPr id="3" name="Imatge 2">
          <a:extLst>
            <a:ext uri="{FF2B5EF4-FFF2-40B4-BE49-F238E27FC236}">
              <a16:creationId xmlns:a16="http://schemas.microsoft.com/office/drawing/2014/main" id="{8A74CFEE-D1E0-4119-A51F-B561E9BF0F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95197" y="204304"/>
          <a:ext cx="1911763" cy="42647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31059</xdr:colOff>
      <xdr:row>1</xdr:row>
      <xdr:rowOff>62119</xdr:rowOff>
    </xdr:from>
    <xdr:to>
      <xdr:col>7</xdr:col>
      <xdr:colOff>31059</xdr:colOff>
      <xdr:row>3</xdr:row>
      <xdr:rowOff>79476</xdr:rowOff>
    </xdr:to>
    <xdr:sp macro="" textlink="" fLocksText="0">
      <xdr:nvSpPr>
        <xdr:cNvPr id="2" name="Redondear rectángulo de esquina del mismo lado 3">
          <a:extLst>
            <a:ext uri="{FF2B5EF4-FFF2-40B4-BE49-F238E27FC236}">
              <a16:creationId xmlns:a16="http://schemas.microsoft.com/office/drawing/2014/main" id="{33079729-554B-42AE-8537-755864F2A299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SpPr/>
      </xdr:nvSpPr>
      <xdr:spPr>
        <a:xfrm rot="16200000">
          <a:off x="5756430" y="-4777427"/>
          <a:ext cx="398357" cy="10458450"/>
        </a:xfrm>
        <a:prstGeom prst="round2SameRect">
          <a:avLst>
            <a:gd name="adj1" fmla="val 50000"/>
            <a:gd name="adj2" fmla="val 0"/>
          </a:avLst>
        </a:prstGeom>
        <a:gradFill>
          <a:gsLst>
            <a:gs pos="0">
              <a:srgbClr val="FF0000"/>
            </a:gs>
            <a:gs pos="63000">
              <a:srgbClr val="FF0000">
                <a:lumMod val="100000"/>
              </a:srgbClr>
            </a:gs>
            <a:gs pos="100000">
              <a:sysClr val="window" lastClr="FFFFFF">
                <a:alpha val="0"/>
              </a:sysClr>
            </a:gs>
          </a:gsLst>
          <a:lin ang="5400000" scaled="1"/>
        </a:gradFill>
        <a:ln w="12700" cap="flat" cmpd="sng" algn="ctr">
          <a:noFill/>
          <a:prstDash val="solid"/>
          <a:miter lim="800000"/>
        </a:ln>
        <a:effectLst/>
      </xdr:spPr>
      <xdr:txBody>
        <a:bodyPr vert="vert" wrap="square" rtlCol="0" anchor="ctr"/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200" b="1" i="0" u="none" strike="noStrike" kern="120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+mn-lt"/>
              <a:ea typeface="+mn-ea"/>
              <a:cs typeface="+mn-cs"/>
            </a:rPr>
            <a:t>CONVOCATÒRIA PROJECTES NUCLIS D'R+D GREEN 2023</a:t>
          </a:r>
        </a:p>
      </xdr:txBody>
    </xdr:sp>
    <xdr:clientData/>
  </xdr:twoCellAnchor>
  <xdr:twoCellAnchor editAs="oneCell">
    <xdr:from>
      <xdr:col>7</xdr:col>
      <xdr:colOff>855872</xdr:colOff>
      <xdr:row>1</xdr:row>
      <xdr:rowOff>13804</xdr:rowOff>
    </xdr:from>
    <xdr:to>
      <xdr:col>9</xdr:col>
      <xdr:colOff>7560</xdr:colOff>
      <xdr:row>3</xdr:row>
      <xdr:rowOff>59282</xdr:rowOff>
    </xdr:to>
    <xdr:pic>
      <xdr:nvPicPr>
        <xdr:cNvPr id="3" name="Imatge 2">
          <a:extLst>
            <a:ext uri="{FF2B5EF4-FFF2-40B4-BE49-F238E27FC236}">
              <a16:creationId xmlns:a16="http://schemas.microsoft.com/office/drawing/2014/main" id="{31A7B321-7048-48E6-ABD4-BDD59F8E82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09647" y="204304"/>
          <a:ext cx="1911762" cy="42647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31059</xdr:colOff>
      <xdr:row>1</xdr:row>
      <xdr:rowOff>62119</xdr:rowOff>
    </xdr:from>
    <xdr:to>
      <xdr:col>7</xdr:col>
      <xdr:colOff>31059</xdr:colOff>
      <xdr:row>3</xdr:row>
      <xdr:rowOff>79476</xdr:rowOff>
    </xdr:to>
    <xdr:sp macro="" textlink="" fLocksText="0">
      <xdr:nvSpPr>
        <xdr:cNvPr id="2" name="Redondear rectángulo de esquina del mismo lado 3">
          <a:extLst>
            <a:ext uri="{FF2B5EF4-FFF2-40B4-BE49-F238E27FC236}">
              <a16:creationId xmlns:a16="http://schemas.microsoft.com/office/drawing/2014/main" id="{3AC6B0F6-97FD-42F3-86AC-9391F160E28C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SpPr/>
      </xdr:nvSpPr>
      <xdr:spPr>
        <a:xfrm rot="16200000">
          <a:off x="5756430" y="-4777427"/>
          <a:ext cx="398357" cy="10458450"/>
        </a:xfrm>
        <a:prstGeom prst="round2SameRect">
          <a:avLst>
            <a:gd name="adj1" fmla="val 50000"/>
            <a:gd name="adj2" fmla="val 0"/>
          </a:avLst>
        </a:prstGeom>
        <a:gradFill>
          <a:gsLst>
            <a:gs pos="0">
              <a:srgbClr val="FF0000"/>
            </a:gs>
            <a:gs pos="63000">
              <a:srgbClr val="FF0000">
                <a:lumMod val="100000"/>
              </a:srgbClr>
            </a:gs>
            <a:gs pos="100000">
              <a:sysClr val="window" lastClr="FFFFFF">
                <a:alpha val="0"/>
              </a:sysClr>
            </a:gs>
          </a:gsLst>
          <a:lin ang="5400000" scaled="1"/>
        </a:gradFill>
        <a:ln w="12700" cap="flat" cmpd="sng" algn="ctr">
          <a:noFill/>
          <a:prstDash val="solid"/>
          <a:miter lim="800000"/>
        </a:ln>
        <a:effectLst/>
      </xdr:spPr>
      <xdr:txBody>
        <a:bodyPr vert="vert" wrap="square" rtlCol="0" anchor="ctr"/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200" b="1" i="0" u="none" strike="noStrike" kern="120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+mn-lt"/>
              <a:ea typeface="+mn-ea"/>
              <a:cs typeface="+mn-cs"/>
            </a:rPr>
            <a:t>CONVOCATÒRIA PROJECTES NUCLIS D'R+D GREEN 2023</a:t>
          </a:r>
        </a:p>
      </xdr:txBody>
    </xdr:sp>
    <xdr:clientData/>
  </xdr:twoCellAnchor>
  <xdr:twoCellAnchor editAs="oneCell">
    <xdr:from>
      <xdr:col>7</xdr:col>
      <xdr:colOff>855872</xdr:colOff>
      <xdr:row>1</xdr:row>
      <xdr:rowOff>13804</xdr:rowOff>
    </xdr:from>
    <xdr:to>
      <xdr:col>8</xdr:col>
      <xdr:colOff>1913142</xdr:colOff>
      <xdr:row>3</xdr:row>
      <xdr:rowOff>59282</xdr:rowOff>
    </xdr:to>
    <xdr:pic>
      <xdr:nvPicPr>
        <xdr:cNvPr id="3" name="Imatge 2">
          <a:extLst>
            <a:ext uri="{FF2B5EF4-FFF2-40B4-BE49-F238E27FC236}">
              <a16:creationId xmlns:a16="http://schemas.microsoft.com/office/drawing/2014/main" id="{9610F939-C5CE-4B39-B431-EF64AE76A7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09647" y="204304"/>
          <a:ext cx="1911762" cy="426478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31059</xdr:colOff>
      <xdr:row>1</xdr:row>
      <xdr:rowOff>62116</xdr:rowOff>
    </xdr:from>
    <xdr:to>
      <xdr:col>11</xdr:col>
      <xdr:colOff>266701</xdr:colOff>
      <xdr:row>3</xdr:row>
      <xdr:rowOff>79473</xdr:rowOff>
    </xdr:to>
    <xdr:sp macro="" textlink="" fLocksText="0">
      <xdr:nvSpPr>
        <xdr:cNvPr id="2" name="Redondear rectángulo de esquina del mismo lado 3">
          <a:extLst>
            <a:ext uri="{FF2B5EF4-FFF2-40B4-BE49-F238E27FC236}">
              <a16:creationId xmlns:a16="http://schemas.microsoft.com/office/drawing/2014/main" id="{00000000-0008-0000-0500-000002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SpPr/>
      </xdr:nvSpPr>
      <xdr:spPr>
        <a:xfrm rot="16200000">
          <a:off x="3607301" y="-2714026"/>
          <a:ext cx="398357" cy="6331642"/>
        </a:xfrm>
        <a:prstGeom prst="round2SameRect">
          <a:avLst>
            <a:gd name="adj1" fmla="val 50000"/>
            <a:gd name="adj2" fmla="val 0"/>
          </a:avLst>
        </a:prstGeom>
        <a:gradFill>
          <a:gsLst>
            <a:gs pos="0">
              <a:srgbClr val="FF0000"/>
            </a:gs>
            <a:gs pos="63000">
              <a:srgbClr val="FF0000">
                <a:lumMod val="100000"/>
              </a:srgbClr>
            </a:gs>
            <a:gs pos="100000">
              <a:sysClr val="window" lastClr="FFFFFF">
                <a:alpha val="0"/>
              </a:sysClr>
            </a:gs>
          </a:gsLst>
          <a:lin ang="5400000" scaled="1"/>
        </a:gradFill>
        <a:ln w="12700" cap="flat" cmpd="sng" algn="ctr">
          <a:noFill/>
          <a:prstDash val="solid"/>
          <a:miter lim="800000"/>
        </a:ln>
        <a:effectLst/>
      </xdr:spPr>
      <xdr:txBody>
        <a:bodyPr vert="vert" wrap="square" rtlCol="0" anchor="ctr"/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200" b="1" i="0" u="none" strike="noStrike" kern="120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CONVOCATÒRIA PROJECTES NUCLIS D'R+D GREEN 2023</a:t>
          </a:r>
        </a:p>
      </xdr:txBody>
    </xdr:sp>
    <xdr:clientData/>
  </xdr:twoCellAnchor>
  <xdr:twoCellAnchor editAs="oneCell">
    <xdr:from>
      <xdr:col>11</xdr:col>
      <xdr:colOff>455822</xdr:colOff>
      <xdr:row>1</xdr:row>
      <xdr:rowOff>70954</xdr:rowOff>
    </xdr:from>
    <xdr:to>
      <xdr:col>14</xdr:col>
      <xdr:colOff>538783</xdr:colOff>
      <xdr:row>3</xdr:row>
      <xdr:rowOff>116432</xdr:rowOff>
    </xdr:to>
    <xdr:pic>
      <xdr:nvPicPr>
        <xdr:cNvPr id="3" name="Imatge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61422" y="261454"/>
          <a:ext cx="1911761" cy="426478"/>
        </a:xfrm>
        <a:prstGeom prst="rect">
          <a:avLst/>
        </a:prstGeom>
      </xdr:spPr>
    </xdr:pic>
    <xdr:clientData/>
  </xdr:twoCellAnchor>
  <xdr:twoCellAnchor editAs="oneCell">
    <xdr:from>
      <xdr:col>16</xdr:col>
      <xdr:colOff>165099</xdr:colOff>
      <xdr:row>1</xdr:row>
      <xdr:rowOff>38876</xdr:rowOff>
    </xdr:from>
    <xdr:to>
      <xdr:col>22</xdr:col>
      <xdr:colOff>503390</xdr:colOff>
      <xdr:row>30</xdr:row>
      <xdr:rowOff>68034</xdr:rowOff>
    </xdr:to>
    <xdr:pic>
      <xdr:nvPicPr>
        <xdr:cNvPr id="4" name="Imatge 3">
          <a:extLst>
            <a:ext uri="{FF2B5EF4-FFF2-40B4-BE49-F238E27FC236}">
              <a16:creationId xmlns:a16="http://schemas.microsoft.com/office/drawing/2014/main" id="{956AE593-328C-4370-B8ED-F3AA4D25F99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8156" t="1705" b="3900"/>
        <a:stretch/>
      </xdr:blipFill>
      <xdr:spPr>
        <a:xfrm>
          <a:off x="10134599" y="229376"/>
          <a:ext cx="3957791" cy="5823533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>
    <xdr:from>
      <xdr:col>16</xdr:col>
      <xdr:colOff>314260</xdr:colOff>
      <xdr:row>23</xdr:row>
      <xdr:rowOff>87475</xdr:rowOff>
    </xdr:from>
    <xdr:to>
      <xdr:col>22</xdr:col>
      <xdr:colOff>207346</xdr:colOff>
      <xdr:row>28</xdr:row>
      <xdr:rowOff>155510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36FE4A12-0BEA-4F50-9FC9-89F6D2C3584F}"/>
            </a:ext>
          </a:extLst>
        </xdr:cNvPr>
        <xdr:cNvSpPr/>
      </xdr:nvSpPr>
      <xdr:spPr>
        <a:xfrm>
          <a:off x="10283760" y="4738850"/>
          <a:ext cx="3512586" cy="1020535"/>
        </a:xfrm>
        <a:prstGeom prst="rect">
          <a:avLst/>
        </a:prstGeom>
        <a:noFill/>
        <a:ln w="57150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ca-ES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584703</xdr:colOff>
      <xdr:row>1</xdr:row>
      <xdr:rowOff>9430</xdr:rowOff>
    </xdr:from>
    <xdr:to>
      <xdr:col>7</xdr:col>
      <xdr:colOff>29765</xdr:colOff>
      <xdr:row>3</xdr:row>
      <xdr:rowOff>36081</xdr:rowOff>
    </xdr:to>
    <xdr:sp macro="" textlink="" fLocksText="0">
      <xdr:nvSpPr>
        <xdr:cNvPr id="2" name="Redondear rectángulo de esquina del mismo lado 3">
          <a:extLst>
            <a:ext uri="{FF2B5EF4-FFF2-40B4-BE49-F238E27FC236}">
              <a16:creationId xmlns:a16="http://schemas.microsoft.com/office/drawing/2014/main" id="{27B7C535-D652-4569-A31D-E015CA143D69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SpPr/>
      </xdr:nvSpPr>
      <xdr:spPr>
        <a:xfrm rot="16200000">
          <a:off x="3546696" y="-2762063"/>
          <a:ext cx="407651" cy="6331637"/>
        </a:xfrm>
        <a:prstGeom prst="round2SameRect">
          <a:avLst>
            <a:gd name="adj1" fmla="val 50000"/>
            <a:gd name="adj2" fmla="val 0"/>
          </a:avLst>
        </a:prstGeom>
        <a:gradFill>
          <a:gsLst>
            <a:gs pos="0">
              <a:srgbClr val="FF0000"/>
            </a:gs>
            <a:gs pos="63000">
              <a:srgbClr val="FF0000">
                <a:lumMod val="100000"/>
              </a:srgbClr>
            </a:gs>
            <a:gs pos="100000">
              <a:sysClr val="window" lastClr="FFFFFF">
                <a:alpha val="0"/>
              </a:sysClr>
            </a:gs>
          </a:gsLst>
          <a:lin ang="5400000" scaled="1"/>
        </a:gradFill>
        <a:ln w="12700" cap="flat" cmpd="sng" algn="ctr">
          <a:noFill/>
          <a:prstDash val="solid"/>
          <a:miter lim="800000"/>
        </a:ln>
        <a:effectLst/>
      </xdr:spPr>
      <xdr:txBody>
        <a:bodyPr vert="vert" wrap="square" rtlCol="0" anchor="ctr"/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200" b="1" i="0" u="none" strike="noStrike" kern="120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+mn-lt"/>
              <a:ea typeface="+mn-ea"/>
              <a:cs typeface="+mn-cs"/>
            </a:rPr>
            <a:t>CONVOCATÒRIA PROJECTES NUCLIS D'R+D GREEN 2023</a:t>
          </a:r>
        </a:p>
      </xdr:txBody>
    </xdr:sp>
    <xdr:clientData/>
  </xdr:twoCellAnchor>
  <xdr:twoCellAnchor editAs="oneCell">
    <xdr:from>
      <xdr:col>7</xdr:col>
      <xdr:colOff>143425</xdr:colOff>
      <xdr:row>1</xdr:row>
      <xdr:rowOff>8938</xdr:rowOff>
    </xdr:from>
    <xdr:to>
      <xdr:col>8</xdr:col>
      <xdr:colOff>994035</xdr:colOff>
      <xdr:row>3</xdr:row>
      <xdr:rowOff>63710</xdr:rowOff>
    </xdr:to>
    <xdr:pic>
      <xdr:nvPicPr>
        <xdr:cNvPr id="3" name="Imatge 2">
          <a:extLst>
            <a:ext uri="{FF2B5EF4-FFF2-40B4-BE49-F238E27FC236}">
              <a16:creationId xmlns:a16="http://schemas.microsoft.com/office/drawing/2014/main" id="{F7E075F9-D5C0-496A-998C-4C611E0F79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30000" y="199438"/>
          <a:ext cx="1907886" cy="435772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161927</xdr:colOff>
      <xdr:row>0</xdr:row>
      <xdr:rowOff>180975</xdr:rowOff>
    </xdr:from>
    <xdr:to>
      <xdr:col>6</xdr:col>
      <xdr:colOff>668665</xdr:colOff>
      <xdr:row>3</xdr:row>
      <xdr:rowOff>7832</xdr:rowOff>
    </xdr:to>
    <xdr:sp macro="" textlink="" fLocksText="0">
      <xdr:nvSpPr>
        <xdr:cNvPr id="3" name="Redondear rectángulo de esquina del mismo lado 3">
          <a:extLst>
            <a:ext uri="{FF2B5EF4-FFF2-40B4-BE49-F238E27FC236}">
              <a16:creationId xmlns:a16="http://schemas.microsoft.com/office/drawing/2014/main" id="{9E96F548-0D1B-4F0A-947E-C4883848DABF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SpPr/>
      </xdr:nvSpPr>
      <xdr:spPr>
        <a:xfrm rot="16200000">
          <a:off x="3121242" y="-2778340"/>
          <a:ext cx="398357" cy="6316988"/>
        </a:xfrm>
        <a:prstGeom prst="round2SameRect">
          <a:avLst>
            <a:gd name="adj1" fmla="val 50000"/>
            <a:gd name="adj2" fmla="val 0"/>
          </a:avLst>
        </a:prstGeom>
        <a:gradFill>
          <a:gsLst>
            <a:gs pos="0">
              <a:srgbClr val="FF0000"/>
            </a:gs>
            <a:gs pos="63000">
              <a:srgbClr val="FF0000">
                <a:lumMod val="100000"/>
              </a:srgbClr>
            </a:gs>
            <a:gs pos="100000">
              <a:sysClr val="window" lastClr="FFFFFF">
                <a:alpha val="0"/>
              </a:sysClr>
            </a:gs>
          </a:gsLst>
          <a:lin ang="5400000" scaled="1"/>
        </a:gradFill>
        <a:ln w="12700" cap="flat" cmpd="sng" algn="ctr">
          <a:noFill/>
          <a:prstDash val="solid"/>
          <a:miter lim="800000"/>
        </a:ln>
        <a:effectLst/>
      </xdr:spPr>
      <xdr:txBody>
        <a:bodyPr vert="vert" wrap="square" rtlCol="0" anchor="ctr"/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200" b="1" i="0" u="none" strike="noStrike" kern="120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CONVOCATÒRIA PROJECTES NUCLIS D'R+D 2022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l'Office">
  <a:themeElements>
    <a:clrScheme name="Ofici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ici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ogc.gencat.cat/ca/document-del-dogc/?documentId=964470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dogc.gencat.cat/ca/document-del-dogc/?documentId=956301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85A5E8-FD80-47AA-876E-8985C85043BC}">
  <sheetPr codeName="Full1"/>
  <dimension ref="B4:Q231"/>
  <sheetViews>
    <sheetView tabSelected="1" zoomScaleNormal="100" workbookViewId="0">
      <selection activeCell="B5" sqref="B5:Q5"/>
    </sheetView>
  </sheetViews>
  <sheetFormatPr defaultColWidth="10.81640625" defaultRowHeight="14.5" x14ac:dyDescent="0.35"/>
  <cols>
    <col min="1" max="1" width="15.1796875" style="1" customWidth="1"/>
    <col min="2" max="2" width="4.26953125" style="173" customWidth="1"/>
    <col min="3" max="3" width="5.26953125" style="1" customWidth="1"/>
    <col min="4" max="13" width="10.81640625" style="1"/>
    <col min="14" max="14" width="7.1796875" style="1" customWidth="1"/>
    <col min="15" max="15" width="4.26953125" style="1" customWidth="1"/>
    <col min="16" max="16384" width="10.81640625" style="1"/>
  </cols>
  <sheetData>
    <row r="4" spans="2:17" ht="18.5" x14ac:dyDescent="0.35">
      <c r="B4" s="177"/>
      <c r="C4" s="21"/>
    </row>
    <row r="5" spans="2:17" ht="20.25" customHeight="1" x14ac:dyDescent="0.35">
      <c r="B5" s="254" t="s">
        <v>259</v>
      </c>
      <c r="C5" s="254"/>
      <c r="D5" s="254"/>
      <c r="E5" s="254"/>
      <c r="F5" s="254"/>
      <c r="G5" s="254"/>
      <c r="H5" s="254"/>
      <c r="I5" s="254"/>
      <c r="J5" s="254"/>
      <c r="K5" s="254"/>
      <c r="L5" s="254"/>
      <c r="M5" s="254"/>
      <c r="N5" s="254"/>
      <c r="O5" s="254"/>
      <c r="P5" s="254"/>
      <c r="Q5" s="254"/>
    </row>
    <row r="6" spans="2:17" ht="9" customHeight="1" x14ac:dyDescent="0.35">
      <c r="B6" s="193"/>
      <c r="C6" s="193"/>
      <c r="D6" s="193"/>
      <c r="E6" s="193"/>
      <c r="F6" s="193"/>
      <c r="G6" s="193"/>
      <c r="H6" s="193"/>
      <c r="I6" s="193"/>
      <c r="J6" s="193"/>
      <c r="K6" s="193"/>
      <c r="L6" s="176"/>
    </row>
    <row r="7" spans="2:17" ht="16" thickBot="1" x14ac:dyDescent="0.4">
      <c r="B7" s="178" t="s">
        <v>180</v>
      </c>
      <c r="C7" s="179"/>
      <c r="D7" s="179"/>
      <c r="E7" s="179"/>
      <c r="F7" s="179"/>
      <c r="G7" s="179"/>
      <c r="H7" s="179"/>
      <c r="I7" s="179"/>
      <c r="J7" s="179"/>
      <c r="K7" s="179"/>
      <c r="L7" s="179"/>
      <c r="M7" s="179"/>
      <c r="N7" s="179"/>
      <c r="O7" s="179"/>
      <c r="P7" s="179"/>
      <c r="Q7" s="179"/>
    </row>
    <row r="8" spans="2:17" ht="15.75" customHeight="1" x14ac:dyDescent="0.35">
      <c r="B8" s="255" t="s">
        <v>257</v>
      </c>
      <c r="C8" s="255"/>
      <c r="D8" s="255"/>
      <c r="E8" s="255"/>
      <c r="F8" s="255"/>
      <c r="G8" s="255"/>
      <c r="H8" s="255"/>
      <c r="I8" s="255"/>
      <c r="J8" s="255"/>
      <c r="K8" s="255"/>
      <c r="L8" s="255"/>
      <c r="M8" s="255"/>
      <c r="N8" s="255"/>
      <c r="O8" s="255"/>
      <c r="P8" s="255"/>
      <c r="Q8" s="255"/>
    </row>
    <row r="9" spans="2:17" ht="15.75" customHeight="1" x14ac:dyDescent="0.35">
      <c r="B9" s="253" t="s">
        <v>186</v>
      </c>
      <c r="C9" s="253"/>
      <c r="D9" s="253"/>
      <c r="E9" s="253"/>
      <c r="F9" s="253"/>
      <c r="G9" s="253"/>
      <c r="H9" s="253"/>
      <c r="I9" s="253"/>
      <c r="J9" s="253"/>
      <c r="K9" s="253"/>
      <c r="L9" s="253"/>
      <c r="M9" s="253"/>
      <c r="N9" s="253"/>
      <c r="O9" s="253"/>
      <c r="P9" s="253"/>
      <c r="Q9" s="253"/>
    </row>
    <row r="10" spans="2:17" x14ac:dyDescent="0.35">
      <c r="C10" s="262"/>
      <c r="D10" s="262"/>
      <c r="E10" s="262"/>
      <c r="F10" s="262"/>
      <c r="G10" s="262"/>
      <c r="H10" s="262"/>
      <c r="I10" s="262"/>
      <c r="J10" s="262"/>
      <c r="K10" s="262"/>
      <c r="L10" s="262"/>
      <c r="M10" s="262"/>
      <c r="N10" s="262"/>
    </row>
    <row r="11" spans="2:17" ht="29.25" customHeight="1" x14ac:dyDescent="0.35">
      <c r="C11" s="238" t="s">
        <v>97</v>
      </c>
      <c r="D11" s="239"/>
      <c r="E11" s="239"/>
      <c r="F11" s="239"/>
      <c r="G11" s="239"/>
      <c r="H11" s="239"/>
      <c r="I11" s="239"/>
      <c r="J11" s="239"/>
      <c r="K11" s="239"/>
      <c r="L11" s="239"/>
      <c r="M11" s="239"/>
      <c r="N11" s="239"/>
      <c r="O11" s="239"/>
      <c r="P11" s="239"/>
      <c r="Q11" s="240"/>
    </row>
    <row r="12" spans="2:17" ht="3.75" customHeight="1" x14ac:dyDescent="0.35">
      <c r="C12" s="180"/>
      <c r="D12" s="180"/>
      <c r="E12" s="180"/>
      <c r="F12" s="180"/>
      <c r="G12" s="180"/>
      <c r="H12" s="180"/>
      <c r="I12" s="180"/>
      <c r="J12" s="180"/>
      <c r="K12" s="180"/>
      <c r="L12" s="180"/>
      <c r="M12" s="180"/>
      <c r="N12" s="180"/>
      <c r="O12" s="180"/>
      <c r="P12" s="180"/>
      <c r="Q12" s="180"/>
    </row>
    <row r="13" spans="2:17" ht="32.25" customHeight="1" x14ac:dyDescent="0.35">
      <c r="C13" s="241" t="s">
        <v>121</v>
      </c>
      <c r="D13" s="242"/>
      <c r="E13" s="242"/>
      <c r="F13" s="242"/>
      <c r="G13" s="242"/>
      <c r="H13" s="242"/>
      <c r="I13" s="242"/>
      <c r="J13" s="242"/>
      <c r="K13" s="242"/>
      <c r="L13" s="242"/>
      <c r="M13" s="242"/>
      <c r="N13" s="242"/>
      <c r="O13" s="242"/>
      <c r="P13" s="242"/>
      <c r="Q13" s="243"/>
    </row>
    <row r="14" spans="2:17" ht="37.5" customHeight="1" x14ac:dyDescent="0.35">
      <c r="C14" s="181"/>
      <c r="D14" s="244" t="s">
        <v>109</v>
      </c>
      <c r="E14" s="244"/>
      <c r="F14" s="244"/>
      <c r="G14" s="244"/>
      <c r="H14" s="244"/>
      <c r="I14" s="244"/>
      <c r="J14" s="244"/>
      <c r="K14" s="244"/>
      <c r="L14" s="244"/>
      <c r="M14" s="244"/>
      <c r="N14" s="244"/>
      <c r="O14" s="244"/>
      <c r="P14" s="244"/>
      <c r="Q14" s="245"/>
    </row>
    <row r="15" spans="2:17" ht="30.75" customHeight="1" x14ac:dyDescent="0.35">
      <c r="C15" s="182"/>
      <c r="D15" s="257" t="s">
        <v>110</v>
      </c>
      <c r="E15" s="257"/>
      <c r="F15" s="257"/>
      <c r="G15" s="257"/>
      <c r="H15" s="257"/>
      <c r="I15" s="257"/>
      <c r="J15" s="257"/>
      <c r="K15" s="257"/>
      <c r="L15" s="257"/>
      <c r="M15" s="257"/>
      <c r="N15" s="257"/>
      <c r="O15" s="257"/>
      <c r="P15" s="257"/>
      <c r="Q15" s="258"/>
    </row>
    <row r="16" spans="2:17" x14ac:dyDescent="0.35">
      <c r="C16" s="244"/>
      <c r="D16" s="244"/>
      <c r="E16" s="244"/>
      <c r="F16" s="244"/>
      <c r="G16" s="244"/>
      <c r="H16" s="244"/>
      <c r="I16" s="244"/>
      <c r="J16" s="244"/>
      <c r="K16" s="244"/>
      <c r="L16" s="244"/>
      <c r="M16" s="244"/>
      <c r="N16" s="244"/>
      <c r="O16" s="180"/>
      <c r="P16" s="180"/>
      <c r="Q16" s="180"/>
    </row>
    <row r="17" spans="3:17" ht="15" customHeight="1" x14ac:dyDescent="0.35">
      <c r="C17" s="264" t="s">
        <v>105</v>
      </c>
      <c r="D17" s="265"/>
      <c r="E17" s="265"/>
      <c r="F17" s="265"/>
      <c r="G17" s="265"/>
      <c r="H17" s="265"/>
      <c r="I17" s="265"/>
      <c r="J17" s="265"/>
      <c r="K17" s="265"/>
      <c r="L17" s="265"/>
      <c r="M17" s="265"/>
      <c r="N17" s="265"/>
      <c r="O17" s="265"/>
      <c r="P17" s="265"/>
      <c r="Q17" s="266"/>
    </row>
    <row r="18" spans="3:17" ht="30" customHeight="1" x14ac:dyDescent="0.35">
      <c r="C18" s="267" t="s">
        <v>106</v>
      </c>
      <c r="D18" s="257"/>
      <c r="E18" s="257"/>
      <c r="F18" s="257"/>
      <c r="G18" s="257"/>
      <c r="H18" s="257"/>
      <c r="I18" s="257"/>
      <c r="J18" s="257"/>
      <c r="K18" s="257"/>
      <c r="L18" s="257"/>
      <c r="M18" s="257"/>
      <c r="N18" s="257"/>
      <c r="O18" s="257"/>
      <c r="P18" s="257"/>
      <c r="Q18" s="258"/>
    </row>
    <row r="19" spans="3:17" x14ac:dyDescent="0.35">
      <c r="C19" s="194"/>
      <c r="D19" s="194"/>
      <c r="E19" s="194"/>
      <c r="F19" s="194"/>
      <c r="G19" s="194"/>
      <c r="H19" s="194"/>
      <c r="I19" s="194"/>
      <c r="J19" s="194"/>
      <c r="K19" s="194"/>
      <c r="L19" s="194"/>
      <c r="M19" s="194"/>
      <c r="N19" s="194"/>
      <c r="O19" s="194"/>
      <c r="P19" s="194"/>
      <c r="Q19" s="194"/>
    </row>
    <row r="20" spans="3:17" ht="15" customHeight="1" x14ac:dyDescent="0.35">
      <c r="C20" s="259" t="s">
        <v>252</v>
      </c>
      <c r="D20" s="260"/>
      <c r="E20" s="260"/>
      <c r="F20" s="260"/>
      <c r="G20" s="260"/>
      <c r="H20" s="260"/>
      <c r="I20" s="260"/>
      <c r="J20" s="260"/>
      <c r="K20" s="260"/>
      <c r="L20" s="260"/>
      <c r="M20" s="260"/>
      <c r="N20" s="260"/>
      <c r="O20" s="260"/>
      <c r="P20" s="260"/>
      <c r="Q20" s="261"/>
    </row>
    <row r="21" spans="3:17" x14ac:dyDescent="0.35">
      <c r="C21" s="244"/>
      <c r="D21" s="244"/>
      <c r="E21" s="244"/>
      <c r="F21" s="244"/>
      <c r="G21" s="244"/>
      <c r="H21" s="244"/>
      <c r="I21" s="244"/>
      <c r="J21" s="244"/>
      <c r="K21" s="244"/>
      <c r="L21" s="244"/>
      <c r="M21" s="244"/>
      <c r="N21" s="244"/>
      <c r="O21" s="180"/>
      <c r="P21" s="180"/>
      <c r="Q21" s="180"/>
    </row>
    <row r="22" spans="3:17" ht="15" customHeight="1" x14ac:dyDescent="0.35">
      <c r="C22" s="263" t="s">
        <v>104</v>
      </c>
      <c r="D22" s="263"/>
      <c r="E22" s="263"/>
      <c r="F22" s="263"/>
      <c r="G22" s="263"/>
      <c r="H22" s="263"/>
      <c r="I22" s="263"/>
      <c r="J22" s="263"/>
      <c r="K22" s="263"/>
      <c r="L22" s="263"/>
      <c r="M22" s="263"/>
      <c r="N22" s="263"/>
      <c r="O22" s="263"/>
      <c r="P22" s="263"/>
      <c r="Q22" s="263"/>
    </row>
    <row r="23" spans="3:17" x14ac:dyDescent="0.35">
      <c r="C23" s="244"/>
      <c r="D23" s="244"/>
      <c r="E23" s="244"/>
      <c r="F23" s="244"/>
      <c r="G23" s="244"/>
      <c r="H23" s="244"/>
      <c r="I23" s="244"/>
      <c r="J23" s="244"/>
      <c r="K23" s="244"/>
      <c r="L23" s="244"/>
      <c r="M23" s="244"/>
      <c r="N23" s="244"/>
      <c r="O23" s="180"/>
      <c r="P23" s="180"/>
      <c r="Q23" s="180"/>
    </row>
    <row r="24" spans="3:17" ht="30.75" customHeight="1" x14ac:dyDescent="0.35">
      <c r="C24" s="256" t="s">
        <v>98</v>
      </c>
      <c r="D24" s="256"/>
      <c r="E24" s="256"/>
      <c r="F24" s="256"/>
      <c r="G24" s="256"/>
      <c r="H24" s="256"/>
      <c r="I24" s="256"/>
      <c r="J24" s="256"/>
      <c r="K24" s="256"/>
      <c r="L24" s="256"/>
      <c r="M24" s="256"/>
      <c r="N24" s="256"/>
      <c r="O24" s="256"/>
      <c r="P24" s="256"/>
      <c r="Q24" s="256"/>
    </row>
    <row r="25" spans="3:17" x14ac:dyDescent="0.35">
      <c r="C25" s="244"/>
      <c r="D25" s="244"/>
      <c r="E25" s="244"/>
      <c r="F25" s="244"/>
      <c r="G25" s="244"/>
      <c r="H25" s="244"/>
      <c r="I25" s="244"/>
      <c r="J25" s="244"/>
      <c r="K25" s="244"/>
      <c r="L25" s="244"/>
      <c r="M25" s="244"/>
      <c r="N25" s="244"/>
      <c r="O25" s="180"/>
      <c r="P25" s="180"/>
      <c r="Q25" s="180"/>
    </row>
    <row r="26" spans="3:17" ht="66.75" customHeight="1" x14ac:dyDescent="0.35">
      <c r="C26" s="256" t="s">
        <v>114</v>
      </c>
      <c r="D26" s="256"/>
      <c r="E26" s="256"/>
      <c r="F26" s="256"/>
      <c r="G26" s="256"/>
      <c r="H26" s="256"/>
      <c r="I26" s="256"/>
      <c r="J26" s="256"/>
      <c r="K26" s="256"/>
      <c r="L26" s="256"/>
      <c r="M26" s="256"/>
      <c r="N26" s="256"/>
      <c r="O26" s="256"/>
      <c r="P26" s="256"/>
      <c r="Q26" s="256"/>
    </row>
    <row r="27" spans="3:17" x14ac:dyDescent="0.35">
      <c r="C27" s="244"/>
      <c r="D27" s="244"/>
      <c r="E27" s="244"/>
      <c r="F27" s="244"/>
      <c r="G27" s="244"/>
      <c r="H27" s="244"/>
      <c r="I27" s="244"/>
      <c r="J27" s="244"/>
      <c r="K27" s="244"/>
      <c r="L27" s="244"/>
      <c r="M27" s="244"/>
      <c r="N27" s="244"/>
      <c r="O27" s="180"/>
      <c r="P27" s="180"/>
      <c r="Q27" s="180"/>
    </row>
    <row r="28" spans="3:17" ht="21" customHeight="1" x14ac:dyDescent="0.35">
      <c r="C28" s="279" t="s">
        <v>115</v>
      </c>
      <c r="D28" s="279"/>
      <c r="E28" s="279"/>
      <c r="F28" s="279"/>
      <c r="G28" s="279"/>
      <c r="H28" s="279"/>
      <c r="I28" s="279"/>
      <c r="J28" s="279"/>
      <c r="K28" s="279"/>
      <c r="L28" s="279"/>
      <c r="M28" s="279"/>
      <c r="N28" s="279"/>
      <c r="O28" s="180"/>
      <c r="P28" s="180"/>
      <c r="Q28" s="180"/>
    </row>
    <row r="29" spans="3:17" ht="43.9" customHeight="1" x14ac:dyDescent="0.35">
      <c r="C29" s="194"/>
      <c r="D29" s="256" t="s">
        <v>102</v>
      </c>
      <c r="E29" s="256"/>
      <c r="F29" s="256"/>
      <c r="G29" s="256"/>
      <c r="H29" s="256"/>
      <c r="I29" s="256"/>
      <c r="J29" s="256"/>
      <c r="K29" s="256"/>
      <c r="L29" s="256"/>
      <c r="M29" s="256"/>
      <c r="N29" s="256"/>
      <c r="O29" s="256"/>
      <c r="P29" s="256"/>
      <c r="Q29" s="256"/>
    </row>
    <row r="30" spans="3:17" x14ac:dyDescent="0.35">
      <c r="C30" s="194"/>
      <c r="D30" s="194"/>
      <c r="E30" s="194"/>
      <c r="F30" s="194"/>
      <c r="G30" s="194"/>
      <c r="H30" s="194"/>
      <c r="I30" s="194"/>
      <c r="J30" s="194"/>
      <c r="K30" s="194"/>
      <c r="L30" s="194"/>
      <c r="M30" s="194"/>
      <c r="N30" s="194"/>
      <c r="O30" s="180"/>
      <c r="P30" s="180"/>
      <c r="Q30" s="180"/>
    </row>
    <row r="31" spans="3:17" ht="48.75" customHeight="1" x14ac:dyDescent="0.35">
      <c r="C31" s="194"/>
      <c r="D31" s="256" t="s">
        <v>103</v>
      </c>
      <c r="E31" s="256"/>
      <c r="F31" s="256"/>
      <c r="G31" s="256"/>
      <c r="H31" s="256"/>
      <c r="I31" s="256"/>
      <c r="J31" s="256"/>
      <c r="K31" s="256"/>
      <c r="L31" s="256"/>
      <c r="M31" s="256"/>
      <c r="N31" s="256"/>
      <c r="O31" s="256"/>
      <c r="P31" s="256"/>
      <c r="Q31" s="256"/>
    </row>
    <row r="32" spans="3:17" x14ac:dyDescent="0.35">
      <c r="C32" s="244"/>
      <c r="D32" s="244"/>
      <c r="E32" s="244"/>
      <c r="F32" s="244"/>
      <c r="G32" s="244"/>
      <c r="H32" s="244"/>
      <c r="I32" s="244"/>
      <c r="J32" s="244"/>
      <c r="K32" s="244"/>
      <c r="L32" s="244"/>
      <c r="M32" s="244"/>
      <c r="N32" s="244"/>
      <c r="O32" s="180"/>
      <c r="P32" s="180"/>
      <c r="Q32" s="180"/>
    </row>
    <row r="33" spans="3:17" ht="15" customHeight="1" x14ac:dyDescent="0.35">
      <c r="C33" s="250" t="s">
        <v>116</v>
      </c>
      <c r="D33" s="250"/>
      <c r="E33" s="250"/>
      <c r="F33" s="250"/>
      <c r="G33" s="250"/>
      <c r="H33" s="250"/>
      <c r="I33" s="250"/>
      <c r="J33" s="250"/>
      <c r="K33" s="250"/>
      <c r="L33" s="250"/>
      <c r="M33" s="250"/>
      <c r="N33" s="250"/>
      <c r="O33" s="180"/>
      <c r="P33" s="180"/>
      <c r="Q33" s="180"/>
    </row>
    <row r="34" spans="3:17" ht="50.25" customHeight="1" x14ac:dyDescent="0.35">
      <c r="C34" s="180"/>
      <c r="D34" s="256" t="s">
        <v>101</v>
      </c>
      <c r="E34" s="256"/>
      <c r="F34" s="256"/>
      <c r="G34" s="256"/>
      <c r="H34" s="256"/>
      <c r="I34" s="256"/>
      <c r="J34" s="256"/>
      <c r="K34" s="256"/>
      <c r="L34" s="256"/>
      <c r="M34" s="256"/>
      <c r="N34" s="256"/>
      <c r="O34" s="256"/>
      <c r="P34" s="256"/>
      <c r="Q34" s="256"/>
    </row>
    <row r="35" spans="3:17" ht="29.25" customHeight="1" x14ac:dyDescent="0.35">
      <c r="C35" s="180"/>
      <c r="D35" s="278" t="s">
        <v>99</v>
      </c>
      <c r="E35" s="278"/>
      <c r="F35" s="278"/>
      <c r="G35" s="278"/>
      <c r="H35" s="278"/>
      <c r="I35" s="278"/>
      <c r="J35" s="278"/>
      <c r="K35" s="278"/>
      <c r="L35" s="278"/>
      <c r="M35" s="278"/>
      <c r="N35" s="278"/>
      <c r="O35" s="180"/>
      <c r="P35" s="180"/>
      <c r="Q35" s="180"/>
    </row>
    <row r="36" spans="3:17" x14ac:dyDescent="0.35">
      <c r="C36" s="250" t="s">
        <v>117</v>
      </c>
      <c r="D36" s="250"/>
      <c r="E36" s="250"/>
      <c r="F36" s="250"/>
      <c r="G36" s="250"/>
      <c r="H36" s="250"/>
      <c r="I36" s="250"/>
      <c r="J36" s="250"/>
      <c r="K36" s="250"/>
      <c r="L36" s="250"/>
      <c r="M36" s="250"/>
      <c r="N36" s="250"/>
      <c r="O36" s="180"/>
      <c r="P36" s="180"/>
      <c r="Q36" s="180"/>
    </row>
    <row r="37" spans="3:17" ht="29.25" customHeight="1" x14ac:dyDescent="0.35">
      <c r="C37" s="180"/>
      <c r="D37" s="256" t="s">
        <v>111</v>
      </c>
      <c r="E37" s="256"/>
      <c r="F37" s="256"/>
      <c r="G37" s="256"/>
      <c r="H37" s="256"/>
      <c r="I37" s="256"/>
      <c r="J37" s="256"/>
      <c r="K37" s="256"/>
      <c r="L37" s="256"/>
      <c r="M37" s="256"/>
      <c r="N37" s="256"/>
      <c r="O37" s="256"/>
      <c r="P37" s="256"/>
      <c r="Q37" s="256"/>
    </row>
    <row r="38" spans="3:17" x14ac:dyDescent="0.35">
      <c r="C38" s="274"/>
      <c r="D38" s="274"/>
      <c r="E38" s="274"/>
      <c r="F38" s="274"/>
      <c r="G38" s="274"/>
      <c r="H38" s="274"/>
      <c r="I38" s="274"/>
      <c r="J38" s="274"/>
      <c r="K38" s="274"/>
      <c r="L38" s="274"/>
      <c r="M38" s="274"/>
      <c r="N38" s="274"/>
      <c r="O38" s="180"/>
      <c r="P38" s="180"/>
      <c r="Q38" s="180"/>
    </row>
    <row r="39" spans="3:17" x14ac:dyDescent="0.35">
      <c r="C39" s="275" t="s">
        <v>118</v>
      </c>
      <c r="D39" s="275"/>
      <c r="E39" s="275"/>
      <c r="F39" s="275"/>
      <c r="G39" s="275"/>
      <c r="H39" s="275"/>
      <c r="I39" s="275"/>
      <c r="J39" s="275"/>
      <c r="K39" s="275"/>
      <c r="L39" s="275"/>
      <c r="M39" s="275"/>
      <c r="N39" s="275"/>
      <c r="O39" s="180"/>
      <c r="P39" s="180"/>
      <c r="Q39" s="180"/>
    </row>
    <row r="40" spans="3:17" ht="30.75" customHeight="1" x14ac:dyDescent="0.35">
      <c r="C40" s="180"/>
      <c r="D40" s="256" t="s">
        <v>119</v>
      </c>
      <c r="E40" s="256"/>
      <c r="F40" s="256"/>
      <c r="G40" s="256"/>
      <c r="H40" s="256"/>
      <c r="I40" s="256"/>
      <c r="J40" s="256"/>
      <c r="K40" s="256"/>
      <c r="L40" s="256"/>
      <c r="M40" s="256"/>
      <c r="N40" s="256"/>
      <c r="O40" s="256"/>
      <c r="P40" s="256"/>
      <c r="Q40" s="256"/>
    </row>
    <row r="41" spans="3:17" x14ac:dyDescent="0.35">
      <c r="C41" s="274"/>
      <c r="D41" s="274"/>
      <c r="E41" s="274"/>
      <c r="F41" s="274"/>
      <c r="G41" s="274"/>
      <c r="H41" s="274"/>
      <c r="I41" s="274"/>
      <c r="J41" s="274"/>
      <c r="K41" s="274"/>
      <c r="L41" s="274"/>
      <c r="M41" s="274"/>
      <c r="N41" s="274"/>
    </row>
    <row r="42" spans="3:17" x14ac:dyDescent="0.35">
      <c r="C42" s="276" t="s">
        <v>128</v>
      </c>
      <c r="D42" s="277"/>
      <c r="E42" s="277"/>
      <c r="F42" s="277"/>
      <c r="G42" s="277"/>
      <c r="H42" s="277"/>
      <c r="I42" s="277"/>
      <c r="J42" s="277"/>
      <c r="K42" s="277"/>
      <c r="L42" s="277"/>
      <c r="M42" s="277"/>
      <c r="N42" s="277"/>
      <c r="O42" s="180"/>
      <c r="P42" s="180"/>
      <c r="Q42" s="180"/>
    </row>
    <row r="43" spans="3:17" ht="34.5" customHeight="1" x14ac:dyDescent="0.35">
      <c r="C43" s="251" t="s">
        <v>129</v>
      </c>
      <c r="D43" s="251"/>
      <c r="E43" s="251"/>
      <c r="F43" s="251"/>
      <c r="G43" s="251"/>
      <c r="H43" s="251"/>
      <c r="I43" s="251"/>
      <c r="J43" s="251"/>
      <c r="K43" s="251"/>
      <c r="L43" s="251"/>
      <c r="M43" s="251"/>
      <c r="N43" s="251"/>
      <c r="O43" s="251"/>
      <c r="P43" s="251"/>
      <c r="Q43" s="251"/>
    </row>
    <row r="44" spans="3:17" ht="42" customHeight="1" x14ac:dyDescent="0.35">
      <c r="C44" s="252" t="s">
        <v>174</v>
      </c>
      <c r="D44" s="252"/>
      <c r="E44" s="252"/>
      <c r="F44" s="252"/>
      <c r="G44" s="252"/>
      <c r="H44" s="252"/>
      <c r="I44" s="252"/>
      <c r="J44" s="252"/>
      <c r="K44" s="252"/>
      <c r="L44" s="252"/>
      <c r="M44" s="252"/>
      <c r="N44" s="252"/>
      <c r="O44" s="180"/>
      <c r="P44" s="180"/>
      <c r="Q44" s="180"/>
    </row>
    <row r="45" spans="3:17" ht="409.5" customHeight="1" x14ac:dyDescent="0.35">
      <c r="C45" s="246"/>
      <c r="D45" s="246"/>
      <c r="E45" s="246"/>
      <c r="F45" s="246"/>
      <c r="G45" s="246"/>
      <c r="H45" s="246"/>
      <c r="I45" s="246"/>
      <c r="J45" s="246"/>
      <c r="K45" s="246"/>
      <c r="L45" s="246"/>
      <c r="M45" s="246"/>
      <c r="N45" s="246"/>
      <c r="O45" s="246"/>
      <c r="P45" s="246"/>
      <c r="Q45" s="246"/>
    </row>
    <row r="46" spans="3:17" ht="15" customHeight="1" x14ac:dyDescent="0.35">
      <c r="C46" s="247" t="s">
        <v>130</v>
      </c>
      <c r="D46" s="248"/>
      <c r="E46" s="248"/>
      <c r="F46" s="248"/>
      <c r="G46" s="248"/>
      <c r="H46" s="248"/>
      <c r="I46" s="248"/>
      <c r="J46" s="248"/>
      <c r="K46" s="248"/>
      <c r="L46" s="248"/>
      <c r="M46" s="248"/>
      <c r="N46" s="248"/>
      <c r="O46" s="248"/>
      <c r="P46" s="248"/>
      <c r="Q46" s="249"/>
    </row>
    <row r="47" spans="3:17" x14ac:dyDescent="0.35">
      <c r="C47" s="271" t="s">
        <v>131</v>
      </c>
      <c r="D47" s="272"/>
      <c r="E47" s="272"/>
      <c r="F47" s="272"/>
      <c r="G47" s="272"/>
      <c r="H47" s="272"/>
      <c r="I47" s="272"/>
      <c r="J47" s="272"/>
      <c r="K47" s="272"/>
      <c r="L47" s="272"/>
      <c r="M47" s="272"/>
      <c r="N47" s="272"/>
      <c r="O47" s="272"/>
      <c r="P47" s="272"/>
      <c r="Q47" s="273"/>
    </row>
    <row r="48" spans="3:17" x14ac:dyDescent="0.35">
      <c r="C48" s="180"/>
      <c r="D48" s="180"/>
      <c r="E48" s="180"/>
      <c r="F48" s="180"/>
      <c r="G48" s="180"/>
      <c r="H48" s="180"/>
      <c r="I48" s="180"/>
      <c r="J48" s="180"/>
      <c r="K48" s="180"/>
      <c r="L48" s="180"/>
      <c r="M48" s="180"/>
      <c r="N48" s="180"/>
      <c r="O48" s="180"/>
      <c r="P48" s="180"/>
      <c r="Q48" s="180"/>
    </row>
    <row r="49" spans="3:17" ht="15" customHeight="1" x14ac:dyDescent="0.35">
      <c r="C49" s="280" t="s">
        <v>100</v>
      </c>
      <c r="D49" s="260"/>
      <c r="E49" s="260"/>
      <c r="F49" s="260"/>
      <c r="G49" s="260"/>
      <c r="H49" s="260"/>
      <c r="I49" s="260"/>
      <c r="J49" s="260"/>
      <c r="K49" s="260"/>
      <c r="L49" s="260"/>
      <c r="M49" s="260"/>
      <c r="N49" s="260"/>
      <c r="O49" s="260"/>
      <c r="P49" s="260"/>
      <c r="Q49" s="261"/>
    </row>
    <row r="50" spans="3:17" x14ac:dyDescent="0.35">
      <c r="C50" s="180"/>
      <c r="D50" s="180"/>
      <c r="E50" s="180"/>
      <c r="F50" s="180"/>
      <c r="G50" s="180"/>
      <c r="H50" s="180"/>
      <c r="I50" s="180"/>
      <c r="J50" s="180"/>
      <c r="K50" s="180"/>
      <c r="L50" s="180"/>
      <c r="M50" s="180"/>
      <c r="N50" s="180"/>
    </row>
    <row r="51" spans="3:17" ht="300.75" customHeight="1" x14ac:dyDescent="0.35">
      <c r="C51" s="268" t="s">
        <v>254</v>
      </c>
      <c r="D51" s="269"/>
      <c r="E51" s="269"/>
      <c r="F51" s="269"/>
      <c r="G51" s="269"/>
      <c r="H51" s="269"/>
      <c r="I51" s="269"/>
      <c r="J51" s="269"/>
      <c r="K51" s="269"/>
      <c r="L51" s="269"/>
      <c r="M51" s="269"/>
      <c r="N51" s="269"/>
      <c r="O51" s="269"/>
      <c r="P51" s="269"/>
      <c r="Q51" s="270"/>
    </row>
    <row r="52" spans="3:17" x14ac:dyDescent="0.35">
      <c r="C52" s="180"/>
      <c r="D52" s="180"/>
      <c r="E52" s="180"/>
      <c r="F52" s="180"/>
      <c r="G52" s="180"/>
      <c r="H52" s="180"/>
      <c r="I52" s="180"/>
      <c r="J52" s="180"/>
      <c r="K52" s="180"/>
      <c r="L52" s="180"/>
      <c r="M52" s="180"/>
      <c r="N52" s="180"/>
    </row>
    <row r="53" spans="3:17" x14ac:dyDescent="0.35">
      <c r="C53" s="180"/>
      <c r="D53" s="180"/>
      <c r="E53" s="180"/>
      <c r="F53" s="180"/>
      <c r="G53" s="180"/>
      <c r="H53" s="180"/>
      <c r="I53" s="180"/>
      <c r="J53" s="180"/>
      <c r="K53" s="180"/>
      <c r="L53" s="180"/>
      <c r="M53" s="180"/>
      <c r="N53" s="180"/>
    </row>
    <row r="54" spans="3:17" x14ac:dyDescent="0.35">
      <c r="C54" s="180"/>
      <c r="D54" s="180"/>
      <c r="E54" s="180"/>
      <c r="F54" s="180"/>
      <c r="G54" s="180"/>
      <c r="H54" s="180"/>
      <c r="I54" s="180"/>
      <c r="J54" s="180"/>
      <c r="K54" s="180"/>
      <c r="L54" s="180"/>
      <c r="M54" s="180"/>
      <c r="N54" s="180"/>
    </row>
    <row r="55" spans="3:17" x14ac:dyDescent="0.35">
      <c r="C55" s="180"/>
      <c r="D55" s="180"/>
      <c r="E55" s="180"/>
      <c r="F55" s="180"/>
      <c r="G55" s="180"/>
      <c r="H55" s="180"/>
      <c r="I55" s="180"/>
      <c r="J55" s="180"/>
      <c r="K55" s="180"/>
      <c r="L55" s="180"/>
      <c r="M55" s="180"/>
      <c r="N55" s="180"/>
    </row>
    <row r="56" spans="3:17" x14ac:dyDescent="0.35">
      <c r="C56" s="180"/>
      <c r="D56" s="180"/>
      <c r="E56" s="180"/>
      <c r="F56" s="180"/>
      <c r="G56" s="180"/>
      <c r="H56" s="180"/>
      <c r="I56" s="180"/>
      <c r="J56" s="180"/>
      <c r="K56" s="180"/>
      <c r="L56" s="180"/>
      <c r="M56" s="180"/>
      <c r="N56" s="180"/>
    </row>
    <row r="57" spans="3:17" x14ac:dyDescent="0.35">
      <c r="C57" s="180"/>
      <c r="D57" s="180"/>
      <c r="E57" s="180"/>
      <c r="F57" s="180"/>
      <c r="G57" s="180"/>
      <c r="H57" s="180"/>
      <c r="I57" s="180"/>
      <c r="J57" s="180"/>
      <c r="K57" s="180"/>
      <c r="L57" s="180"/>
      <c r="M57" s="180"/>
      <c r="N57" s="180"/>
    </row>
    <row r="58" spans="3:17" x14ac:dyDescent="0.35">
      <c r="C58" s="180"/>
      <c r="D58" s="180"/>
      <c r="E58" s="180"/>
      <c r="F58" s="180"/>
      <c r="G58" s="180"/>
      <c r="H58" s="180"/>
      <c r="I58" s="180"/>
      <c r="J58" s="180"/>
      <c r="K58" s="180"/>
      <c r="L58" s="180"/>
      <c r="M58" s="180"/>
      <c r="N58" s="180"/>
    </row>
    <row r="59" spans="3:17" x14ac:dyDescent="0.35">
      <c r="C59" s="180"/>
      <c r="D59" s="180"/>
      <c r="E59" s="180"/>
      <c r="F59" s="180"/>
      <c r="G59" s="180"/>
      <c r="H59" s="180"/>
      <c r="I59" s="180"/>
      <c r="J59" s="180"/>
      <c r="K59" s="180"/>
      <c r="L59" s="180"/>
      <c r="M59" s="180"/>
      <c r="N59" s="180"/>
    </row>
    <row r="60" spans="3:17" x14ac:dyDescent="0.35">
      <c r="C60" s="180"/>
      <c r="D60" s="180"/>
      <c r="E60" s="180"/>
      <c r="F60" s="180"/>
      <c r="G60" s="180"/>
      <c r="H60" s="180"/>
      <c r="I60" s="180"/>
      <c r="J60" s="180"/>
      <c r="K60" s="180"/>
      <c r="L60" s="180"/>
      <c r="M60" s="180"/>
      <c r="N60" s="180"/>
    </row>
    <row r="61" spans="3:17" x14ac:dyDescent="0.35">
      <c r="C61" s="180"/>
      <c r="D61" s="180"/>
      <c r="E61" s="180"/>
      <c r="F61" s="180"/>
      <c r="G61" s="180"/>
      <c r="H61" s="180"/>
      <c r="I61" s="180"/>
      <c r="J61" s="180"/>
      <c r="K61" s="180"/>
      <c r="L61" s="180"/>
      <c r="M61" s="180"/>
      <c r="N61" s="180"/>
    </row>
    <row r="62" spans="3:17" x14ac:dyDescent="0.35">
      <c r="C62" s="180"/>
      <c r="D62" s="180"/>
      <c r="E62" s="180"/>
      <c r="F62" s="180"/>
      <c r="G62" s="180"/>
      <c r="H62" s="180"/>
      <c r="I62" s="180"/>
      <c r="J62" s="180"/>
      <c r="K62" s="180"/>
      <c r="L62" s="180"/>
      <c r="M62" s="180"/>
      <c r="N62" s="180"/>
    </row>
    <row r="63" spans="3:17" x14ac:dyDescent="0.35">
      <c r="C63" s="180"/>
      <c r="D63" s="180"/>
      <c r="E63" s="180"/>
      <c r="F63" s="180"/>
      <c r="G63" s="180"/>
      <c r="H63" s="180"/>
      <c r="I63" s="180"/>
      <c r="J63" s="180"/>
      <c r="K63" s="180"/>
      <c r="L63" s="180"/>
      <c r="M63" s="180"/>
      <c r="N63" s="180"/>
    </row>
    <row r="64" spans="3:17" x14ac:dyDescent="0.35">
      <c r="C64" s="180"/>
      <c r="D64" s="180"/>
      <c r="E64" s="180"/>
      <c r="F64" s="180"/>
      <c r="G64" s="180"/>
      <c r="H64" s="180"/>
      <c r="I64" s="180"/>
      <c r="J64" s="180"/>
      <c r="K64" s="180"/>
      <c r="L64" s="180"/>
      <c r="M64" s="180"/>
      <c r="N64" s="180"/>
    </row>
    <row r="65" spans="3:14" x14ac:dyDescent="0.35">
      <c r="C65" s="180"/>
      <c r="D65" s="180"/>
      <c r="E65" s="180"/>
      <c r="F65" s="180"/>
      <c r="G65" s="180"/>
      <c r="H65" s="180"/>
      <c r="I65" s="180"/>
      <c r="J65" s="180"/>
      <c r="K65" s="180"/>
      <c r="L65" s="180"/>
      <c r="M65" s="180"/>
      <c r="N65" s="180"/>
    </row>
    <row r="66" spans="3:14" x14ac:dyDescent="0.35">
      <c r="C66" s="180"/>
      <c r="D66" s="180"/>
      <c r="E66" s="180"/>
      <c r="F66" s="180"/>
      <c r="G66" s="180"/>
      <c r="H66" s="180"/>
      <c r="I66" s="180"/>
      <c r="J66" s="180"/>
      <c r="K66" s="180"/>
      <c r="L66" s="180"/>
      <c r="M66" s="180"/>
      <c r="N66" s="180"/>
    </row>
    <row r="67" spans="3:14" x14ac:dyDescent="0.35">
      <c r="C67" s="180"/>
      <c r="D67" s="180"/>
      <c r="E67" s="180"/>
      <c r="F67" s="180"/>
      <c r="G67" s="180"/>
      <c r="H67" s="180"/>
      <c r="I67" s="180"/>
      <c r="J67" s="180"/>
      <c r="K67" s="180"/>
      <c r="L67" s="180"/>
      <c r="M67" s="180"/>
      <c r="N67" s="180"/>
    </row>
    <row r="68" spans="3:14" x14ac:dyDescent="0.35">
      <c r="C68" s="180"/>
      <c r="D68" s="180"/>
      <c r="E68" s="180"/>
      <c r="F68" s="180"/>
      <c r="G68" s="180"/>
      <c r="H68" s="180"/>
      <c r="I68" s="180"/>
      <c r="J68" s="180"/>
      <c r="K68" s="180"/>
      <c r="L68" s="180"/>
      <c r="M68" s="180"/>
      <c r="N68" s="180"/>
    </row>
    <row r="69" spans="3:14" x14ac:dyDescent="0.35">
      <c r="C69" s="180"/>
      <c r="D69" s="180"/>
      <c r="E69" s="180"/>
      <c r="F69" s="180"/>
      <c r="G69" s="180"/>
      <c r="H69" s="180"/>
      <c r="I69" s="180"/>
      <c r="J69" s="180"/>
      <c r="K69" s="180"/>
      <c r="L69" s="180"/>
      <c r="M69" s="180"/>
      <c r="N69" s="180"/>
    </row>
    <row r="70" spans="3:14" x14ac:dyDescent="0.35">
      <c r="C70" s="180"/>
      <c r="D70" s="180"/>
      <c r="E70" s="180"/>
      <c r="F70" s="180"/>
      <c r="G70" s="180"/>
      <c r="H70" s="180"/>
      <c r="I70" s="180"/>
      <c r="J70" s="180"/>
      <c r="K70" s="180"/>
      <c r="L70" s="180"/>
      <c r="M70" s="180"/>
      <c r="N70" s="180"/>
    </row>
    <row r="71" spans="3:14" x14ac:dyDescent="0.35">
      <c r="C71" s="180"/>
      <c r="D71" s="180"/>
      <c r="E71" s="180"/>
      <c r="F71" s="180"/>
      <c r="G71" s="180"/>
      <c r="H71" s="180"/>
      <c r="I71" s="180"/>
      <c r="J71" s="180"/>
      <c r="K71" s="180"/>
      <c r="L71" s="180"/>
      <c r="M71" s="180"/>
      <c r="N71" s="180"/>
    </row>
    <row r="72" spans="3:14" x14ac:dyDescent="0.35">
      <c r="C72" s="180"/>
      <c r="D72" s="180"/>
      <c r="E72" s="180"/>
      <c r="F72" s="180"/>
      <c r="G72" s="180"/>
      <c r="H72" s="180"/>
      <c r="I72" s="180"/>
      <c r="J72" s="180"/>
      <c r="K72" s="180"/>
      <c r="L72" s="180"/>
      <c r="M72" s="180"/>
      <c r="N72" s="180"/>
    </row>
    <row r="73" spans="3:14" x14ac:dyDescent="0.35">
      <c r="C73" s="180"/>
      <c r="D73" s="180"/>
      <c r="E73" s="180"/>
      <c r="F73" s="180"/>
      <c r="G73" s="180"/>
      <c r="H73" s="180"/>
      <c r="I73" s="180"/>
      <c r="J73" s="180"/>
      <c r="K73" s="180"/>
      <c r="L73" s="180"/>
      <c r="M73" s="180"/>
      <c r="N73" s="180"/>
    </row>
    <row r="74" spans="3:14" x14ac:dyDescent="0.35">
      <c r="C74" s="180"/>
      <c r="D74" s="180"/>
      <c r="E74" s="180"/>
      <c r="F74" s="180"/>
      <c r="G74" s="180"/>
      <c r="H74" s="180"/>
      <c r="I74" s="180"/>
      <c r="J74" s="180"/>
      <c r="K74" s="180"/>
      <c r="L74" s="180"/>
      <c r="M74" s="180"/>
      <c r="N74" s="180"/>
    </row>
    <row r="75" spans="3:14" x14ac:dyDescent="0.35">
      <c r="C75" s="180"/>
      <c r="D75" s="180"/>
      <c r="E75" s="180"/>
      <c r="F75" s="180"/>
      <c r="G75" s="180"/>
      <c r="H75" s="180"/>
      <c r="I75" s="180"/>
      <c r="J75" s="180"/>
      <c r="K75" s="180"/>
      <c r="L75" s="180"/>
      <c r="M75" s="180"/>
      <c r="N75" s="180"/>
    </row>
    <row r="76" spans="3:14" x14ac:dyDescent="0.35">
      <c r="C76" s="180"/>
      <c r="D76" s="180"/>
      <c r="E76" s="180"/>
      <c r="F76" s="180"/>
      <c r="G76" s="180"/>
      <c r="H76" s="180"/>
      <c r="I76" s="180"/>
      <c r="J76" s="180"/>
      <c r="K76" s="180"/>
      <c r="L76" s="180"/>
      <c r="M76" s="180"/>
      <c r="N76" s="180"/>
    </row>
    <row r="77" spans="3:14" x14ac:dyDescent="0.35">
      <c r="C77" s="180"/>
      <c r="D77" s="180"/>
      <c r="E77" s="180"/>
      <c r="F77" s="180"/>
      <c r="G77" s="180"/>
      <c r="H77" s="180"/>
      <c r="I77" s="180"/>
      <c r="J77" s="180"/>
      <c r="K77" s="180"/>
      <c r="L77" s="180"/>
      <c r="M77" s="180"/>
      <c r="N77" s="180"/>
    </row>
    <row r="78" spans="3:14" x14ac:dyDescent="0.35">
      <c r="C78" s="180"/>
      <c r="D78" s="180"/>
      <c r="E78" s="180"/>
      <c r="F78" s="180"/>
      <c r="G78" s="180"/>
      <c r="H78" s="180"/>
      <c r="I78" s="180"/>
      <c r="J78" s="180"/>
      <c r="K78" s="180"/>
      <c r="L78" s="180"/>
      <c r="M78" s="180"/>
      <c r="N78" s="180"/>
    </row>
    <row r="79" spans="3:14" x14ac:dyDescent="0.35">
      <c r="C79" s="180"/>
      <c r="D79" s="180"/>
      <c r="E79" s="180"/>
      <c r="F79" s="180"/>
      <c r="G79" s="180"/>
      <c r="H79" s="180"/>
      <c r="I79" s="180"/>
      <c r="J79" s="180"/>
      <c r="K79" s="180"/>
      <c r="L79" s="180"/>
      <c r="M79" s="180"/>
      <c r="N79" s="180"/>
    </row>
    <row r="80" spans="3:14" x14ac:dyDescent="0.35">
      <c r="C80" s="180"/>
      <c r="D80" s="180"/>
      <c r="E80" s="180"/>
      <c r="F80" s="180"/>
      <c r="G80" s="180"/>
      <c r="H80" s="180"/>
      <c r="I80" s="180"/>
      <c r="J80" s="180"/>
      <c r="K80" s="180"/>
      <c r="L80" s="180"/>
      <c r="M80" s="180"/>
      <c r="N80" s="180"/>
    </row>
    <row r="81" spans="3:14" x14ac:dyDescent="0.35">
      <c r="C81" s="180"/>
      <c r="D81" s="180"/>
      <c r="E81" s="180"/>
      <c r="F81" s="180"/>
      <c r="G81" s="180"/>
      <c r="H81" s="180"/>
      <c r="I81" s="180"/>
      <c r="J81" s="180"/>
      <c r="K81" s="180"/>
      <c r="L81" s="180"/>
      <c r="M81" s="180"/>
      <c r="N81" s="180"/>
    </row>
    <row r="82" spans="3:14" x14ac:dyDescent="0.35">
      <c r="C82" s="180"/>
      <c r="D82" s="180"/>
      <c r="E82" s="180"/>
      <c r="F82" s="180"/>
      <c r="G82" s="180"/>
      <c r="H82" s="180"/>
      <c r="I82" s="180"/>
      <c r="J82" s="180"/>
      <c r="K82" s="180"/>
      <c r="L82" s="180"/>
      <c r="M82" s="180"/>
      <c r="N82" s="180"/>
    </row>
    <row r="83" spans="3:14" x14ac:dyDescent="0.35">
      <c r="C83" s="180"/>
      <c r="D83" s="180"/>
      <c r="E83" s="180"/>
      <c r="F83" s="180"/>
      <c r="G83" s="180"/>
      <c r="H83" s="180"/>
      <c r="I83" s="180"/>
      <c r="J83" s="180"/>
      <c r="K83" s="180"/>
      <c r="L83" s="180"/>
      <c r="M83" s="180"/>
      <c r="N83" s="180"/>
    </row>
    <row r="84" spans="3:14" x14ac:dyDescent="0.35">
      <c r="C84" s="180"/>
      <c r="D84" s="180"/>
      <c r="E84" s="180"/>
      <c r="F84" s="180"/>
      <c r="G84" s="180"/>
      <c r="H84" s="180"/>
      <c r="I84" s="180"/>
      <c r="J84" s="180"/>
      <c r="K84" s="180"/>
      <c r="L84" s="180"/>
      <c r="M84" s="180"/>
      <c r="N84" s="180"/>
    </row>
    <row r="85" spans="3:14" x14ac:dyDescent="0.35">
      <c r="C85" s="180"/>
      <c r="D85" s="180"/>
      <c r="E85" s="180"/>
      <c r="F85" s="180"/>
      <c r="G85" s="180"/>
      <c r="H85" s="180"/>
      <c r="I85" s="180"/>
      <c r="J85" s="180"/>
      <c r="K85" s="180"/>
      <c r="L85" s="180"/>
      <c r="M85" s="180"/>
      <c r="N85" s="180"/>
    </row>
    <row r="86" spans="3:14" x14ac:dyDescent="0.35">
      <c r="C86" s="180"/>
      <c r="D86" s="180"/>
      <c r="E86" s="180"/>
      <c r="F86" s="180"/>
      <c r="G86" s="180"/>
      <c r="H86" s="180"/>
      <c r="I86" s="180"/>
      <c r="J86" s="180"/>
      <c r="K86" s="180"/>
      <c r="L86" s="180"/>
      <c r="M86" s="180"/>
      <c r="N86" s="180"/>
    </row>
    <row r="87" spans="3:14" x14ac:dyDescent="0.35">
      <c r="C87" s="180"/>
      <c r="D87" s="180"/>
      <c r="E87" s="180"/>
      <c r="F87" s="180"/>
      <c r="G87" s="180"/>
      <c r="H87" s="180"/>
      <c r="I87" s="180"/>
      <c r="J87" s="180"/>
      <c r="K87" s="180"/>
      <c r="L87" s="180"/>
      <c r="M87" s="180"/>
      <c r="N87" s="180"/>
    </row>
    <row r="88" spans="3:14" x14ac:dyDescent="0.35">
      <c r="C88" s="180"/>
      <c r="D88" s="180"/>
      <c r="E88" s="180"/>
      <c r="F88" s="180"/>
      <c r="G88" s="180"/>
      <c r="H88" s="180"/>
      <c r="I88" s="180"/>
      <c r="J88" s="180"/>
      <c r="K88" s="180"/>
      <c r="L88" s="180"/>
      <c r="M88" s="180"/>
      <c r="N88" s="180"/>
    </row>
    <row r="89" spans="3:14" x14ac:dyDescent="0.35">
      <c r="C89" s="180"/>
      <c r="D89" s="180"/>
      <c r="E89" s="180"/>
      <c r="F89" s="180"/>
      <c r="G89" s="180"/>
      <c r="H89" s="180"/>
      <c r="I89" s="180"/>
      <c r="J89" s="180"/>
      <c r="K89" s="180"/>
      <c r="L89" s="180"/>
      <c r="M89" s="180"/>
      <c r="N89" s="180"/>
    </row>
    <row r="90" spans="3:14" x14ac:dyDescent="0.35">
      <c r="C90" s="180"/>
      <c r="D90" s="180"/>
      <c r="E90" s="180"/>
      <c r="F90" s="180"/>
      <c r="G90" s="180"/>
      <c r="H90" s="180"/>
      <c r="I90" s="180"/>
      <c r="J90" s="180"/>
      <c r="K90" s="180"/>
      <c r="L90" s="180"/>
      <c r="M90" s="180"/>
      <c r="N90" s="180"/>
    </row>
    <row r="91" spans="3:14" x14ac:dyDescent="0.35">
      <c r="C91" s="180"/>
      <c r="D91" s="180"/>
      <c r="E91" s="180"/>
      <c r="F91" s="180"/>
      <c r="G91" s="180"/>
      <c r="H91" s="180"/>
      <c r="I91" s="180"/>
      <c r="J91" s="180"/>
      <c r="K91" s="180"/>
      <c r="L91" s="180"/>
      <c r="M91" s="180"/>
      <c r="N91" s="180"/>
    </row>
    <row r="92" spans="3:14" x14ac:dyDescent="0.35">
      <c r="C92" s="180"/>
      <c r="D92" s="180"/>
      <c r="E92" s="180"/>
      <c r="F92" s="180"/>
      <c r="G92" s="180"/>
      <c r="H92" s="180"/>
      <c r="I92" s="180"/>
      <c r="J92" s="180"/>
      <c r="K92" s="180"/>
      <c r="L92" s="180"/>
      <c r="M92" s="180"/>
      <c r="N92" s="180"/>
    </row>
    <row r="93" spans="3:14" x14ac:dyDescent="0.35">
      <c r="C93" s="180"/>
      <c r="D93" s="180"/>
      <c r="E93" s="180"/>
      <c r="F93" s="180"/>
      <c r="G93" s="180"/>
      <c r="H93" s="180"/>
      <c r="I93" s="180"/>
      <c r="J93" s="180"/>
      <c r="K93" s="180"/>
      <c r="L93" s="180"/>
      <c r="M93" s="180"/>
      <c r="N93" s="180"/>
    </row>
    <row r="94" spans="3:14" x14ac:dyDescent="0.35">
      <c r="C94" s="180"/>
      <c r="D94" s="180"/>
      <c r="E94" s="180"/>
      <c r="F94" s="180"/>
      <c r="G94" s="180"/>
      <c r="H94" s="180"/>
      <c r="I94" s="180"/>
      <c r="J94" s="180"/>
      <c r="K94" s="180"/>
      <c r="L94" s="180"/>
      <c r="M94" s="180"/>
      <c r="N94" s="180"/>
    </row>
    <row r="95" spans="3:14" x14ac:dyDescent="0.35">
      <c r="C95" s="180"/>
      <c r="D95" s="180"/>
      <c r="E95" s="180"/>
      <c r="F95" s="180"/>
      <c r="G95" s="180"/>
      <c r="H95" s="180"/>
      <c r="I95" s="180"/>
      <c r="J95" s="180"/>
      <c r="K95" s="180"/>
      <c r="L95" s="180"/>
      <c r="M95" s="180"/>
      <c r="N95" s="180"/>
    </row>
    <row r="96" spans="3:14" x14ac:dyDescent="0.35">
      <c r="C96" s="180"/>
      <c r="D96" s="180"/>
      <c r="E96" s="180"/>
      <c r="F96" s="180"/>
      <c r="G96" s="180"/>
      <c r="H96" s="180"/>
      <c r="I96" s="180"/>
      <c r="J96" s="180"/>
      <c r="K96" s="180"/>
      <c r="L96" s="180"/>
      <c r="M96" s="180"/>
      <c r="N96" s="180"/>
    </row>
    <row r="97" spans="3:14" x14ac:dyDescent="0.35">
      <c r="C97" s="180"/>
      <c r="D97" s="180"/>
      <c r="E97" s="180"/>
      <c r="F97" s="180"/>
      <c r="G97" s="180"/>
      <c r="H97" s="180"/>
      <c r="I97" s="180"/>
      <c r="J97" s="180"/>
      <c r="K97" s="180"/>
      <c r="L97" s="180"/>
      <c r="M97" s="180"/>
      <c r="N97" s="180"/>
    </row>
    <row r="98" spans="3:14" x14ac:dyDescent="0.35">
      <c r="C98" s="180"/>
      <c r="D98" s="180"/>
      <c r="E98" s="180"/>
      <c r="F98" s="180"/>
      <c r="G98" s="180"/>
      <c r="H98" s="180"/>
      <c r="I98" s="180"/>
      <c r="J98" s="180"/>
      <c r="K98" s="180"/>
      <c r="L98" s="180"/>
      <c r="M98" s="180"/>
      <c r="N98" s="180"/>
    </row>
    <row r="99" spans="3:14" x14ac:dyDescent="0.35">
      <c r="C99" s="180"/>
      <c r="D99" s="180"/>
      <c r="E99" s="180"/>
      <c r="F99" s="180"/>
      <c r="G99" s="180"/>
      <c r="H99" s="180"/>
      <c r="I99" s="180"/>
      <c r="J99" s="180"/>
      <c r="K99" s="180"/>
      <c r="L99" s="180"/>
      <c r="M99" s="180"/>
      <c r="N99" s="180"/>
    </row>
    <row r="100" spans="3:14" x14ac:dyDescent="0.35">
      <c r="C100" s="180"/>
      <c r="D100" s="180"/>
      <c r="E100" s="180"/>
      <c r="F100" s="180"/>
      <c r="G100" s="180"/>
      <c r="H100" s="180"/>
      <c r="I100" s="180"/>
      <c r="J100" s="180"/>
      <c r="K100" s="180"/>
      <c r="L100" s="180"/>
      <c r="M100" s="180"/>
      <c r="N100" s="180"/>
    </row>
    <row r="101" spans="3:14" x14ac:dyDescent="0.35">
      <c r="C101" s="180"/>
      <c r="D101" s="180"/>
      <c r="E101" s="180"/>
      <c r="F101" s="180"/>
      <c r="G101" s="180"/>
      <c r="H101" s="180"/>
      <c r="I101" s="180"/>
      <c r="J101" s="180"/>
      <c r="K101" s="180"/>
      <c r="L101" s="180"/>
      <c r="M101" s="180"/>
      <c r="N101" s="180"/>
    </row>
    <row r="102" spans="3:14" x14ac:dyDescent="0.35">
      <c r="C102" s="180"/>
      <c r="D102" s="180"/>
      <c r="E102" s="180"/>
      <c r="F102" s="180"/>
      <c r="G102" s="180"/>
      <c r="H102" s="180"/>
      <c r="I102" s="180"/>
      <c r="J102" s="180"/>
      <c r="K102" s="180"/>
      <c r="L102" s="180"/>
      <c r="M102" s="180"/>
      <c r="N102" s="180"/>
    </row>
    <row r="103" spans="3:14" x14ac:dyDescent="0.35">
      <c r="C103" s="180"/>
      <c r="D103" s="180"/>
      <c r="E103" s="180"/>
      <c r="F103" s="180"/>
      <c r="G103" s="180"/>
      <c r="H103" s="180"/>
      <c r="I103" s="180"/>
      <c r="J103" s="180"/>
      <c r="K103" s="180"/>
      <c r="L103" s="180"/>
      <c r="M103" s="180"/>
      <c r="N103" s="180"/>
    </row>
    <row r="104" spans="3:14" x14ac:dyDescent="0.35">
      <c r="C104" s="180"/>
      <c r="D104" s="180"/>
      <c r="E104" s="180"/>
      <c r="F104" s="180"/>
      <c r="G104" s="180"/>
      <c r="H104" s="180"/>
      <c r="I104" s="180"/>
      <c r="J104" s="180"/>
      <c r="K104" s="180"/>
      <c r="L104" s="180"/>
      <c r="M104" s="180"/>
      <c r="N104" s="180"/>
    </row>
    <row r="105" spans="3:14" x14ac:dyDescent="0.35">
      <c r="C105" s="180"/>
      <c r="D105" s="180"/>
      <c r="E105" s="180"/>
      <c r="F105" s="180"/>
      <c r="G105" s="180"/>
      <c r="H105" s="180"/>
      <c r="I105" s="180"/>
      <c r="J105" s="180"/>
      <c r="K105" s="180"/>
      <c r="L105" s="180"/>
      <c r="M105" s="180"/>
      <c r="N105" s="180"/>
    </row>
    <row r="106" spans="3:14" x14ac:dyDescent="0.35">
      <c r="C106" s="180"/>
      <c r="D106" s="180"/>
      <c r="E106" s="180"/>
      <c r="F106" s="180"/>
      <c r="G106" s="180"/>
      <c r="H106" s="180"/>
      <c r="I106" s="180"/>
      <c r="J106" s="180"/>
      <c r="K106" s="180"/>
      <c r="L106" s="180"/>
      <c r="M106" s="180"/>
      <c r="N106" s="180"/>
    </row>
    <row r="107" spans="3:14" x14ac:dyDescent="0.35">
      <c r="C107" s="180"/>
      <c r="D107" s="180"/>
      <c r="E107" s="180"/>
      <c r="F107" s="180"/>
      <c r="G107" s="180"/>
      <c r="H107" s="180"/>
      <c r="I107" s="180"/>
      <c r="J107" s="180"/>
      <c r="K107" s="180"/>
      <c r="L107" s="180"/>
      <c r="M107" s="180"/>
      <c r="N107" s="180"/>
    </row>
    <row r="108" spans="3:14" x14ac:dyDescent="0.35">
      <c r="C108" s="180"/>
      <c r="D108" s="180"/>
      <c r="E108" s="180"/>
      <c r="F108" s="180"/>
      <c r="G108" s="180"/>
      <c r="H108" s="180"/>
      <c r="I108" s="180"/>
      <c r="J108" s="180"/>
      <c r="K108" s="180"/>
      <c r="L108" s="180"/>
      <c r="M108" s="180"/>
      <c r="N108" s="180"/>
    </row>
    <row r="109" spans="3:14" x14ac:dyDescent="0.35">
      <c r="C109" s="180"/>
      <c r="D109" s="180"/>
      <c r="E109" s="180"/>
      <c r="F109" s="180"/>
      <c r="G109" s="180"/>
      <c r="H109" s="180"/>
      <c r="I109" s="180"/>
      <c r="J109" s="180"/>
      <c r="K109" s="180"/>
      <c r="L109" s="180"/>
      <c r="M109" s="180"/>
      <c r="N109" s="180"/>
    </row>
    <row r="110" spans="3:14" x14ac:dyDescent="0.35">
      <c r="C110" s="180"/>
      <c r="D110" s="180"/>
      <c r="E110" s="180"/>
      <c r="F110" s="180"/>
      <c r="G110" s="180"/>
      <c r="H110" s="180"/>
      <c r="I110" s="180"/>
      <c r="J110" s="180"/>
      <c r="K110" s="180"/>
      <c r="L110" s="180"/>
      <c r="M110" s="180"/>
      <c r="N110" s="180"/>
    </row>
    <row r="111" spans="3:14" x14ac:dyDescent="0.35">
      <c r="C111" s="180"/>
      <c r="D111" s="180"/>
      <c r="E111" s="180"/>
      <c r="F111" s="180"/>
      <c r="G111" s="180"/>
      <c r="H111" s="180"/>
      <c r="I111" s="180"/>
      <c r="J111" s="180"/>
      <c r="K111" s="180"/>
      <c r="L111" s="180"/>
      <c r="M111" s="180"/>
      <c r="N111" s="180"/>
    </row>
    <row r="112" spans="3:14" x14ac:dyDescent="0.35">
      <c r="C112" s="180"/>
      <c r="D112" s="180"/>
      <c r="E112" s="180"/>
      <c r="F112" s="180"/>
      <c r="G112" s="180"/>
      <c r="H112" s="180"/>
      <c r="I112" s="180"/>
      <c r="J112" s="180"/>
      <c r="K112" s="180"/>
      <c r="L112" s="180"/>
      <c r="M112" s="180"/>
      <c r="N112" s="180"/>
    </row>
    <row r="113" spans="3:14" x14ac:dyDescent="0.35">
      <c r="C113" s="180"/>
      <c r="D113" s="180"/>
      <c r="E113" s="180"/>
      <c r="F113" s="180"/>
      <c r="G113" s="180"/>
      <c r="H113" s="180"/>
      <c r="I113" s="180"/>
      <c r="J113" s="180"/>
      <c r="K113" s="180"/>
      <c r="L113" s="180"/>
      <c r="M113" s="180"/>
      <c r="N113" s="180"/>
    </row>
    <row r="114" spans="3:14" x14ac:dyDescent="0.35">
      <c r="C114" s="180"/>
      <c r="D114" s="180"/>
      <c r="E114" s="180"/>
      <c r="F114" s="180"/>
      <c r="G114" s="180"/>
      <c r="H114" s="180"/>
      <c r="I114" s="180"/>
      <c r="J114" s="180"/>
      <c r="K114" s="180"/>
      <c r="L114" s="180"/>
      <c r="M114" s="180"/>
      <c r="N114" s="180"/>
    </row>
    <row r="115" spans="3:14" x14ac:dyDescent="0.35">
      <c r="C115" s="180"/>
      <c r="D115" s="180"/>
      <c r="E115" s="180"/>
      <c r="F115" s="180"/>
      <c r="G115" s="180"/>
      <c r="H115" s="180"/>
      <c r="I115" s="180"/>
      <c r="J115" s="180"/>
      <c r="K115" s="180"/>
      <c r="L115" s="180"/>
      <c r="M115" s="180"/>
      <c r="N115" s="180"/>
    </row>
    <row r="116" spans="3:14" x14ac:dyDescent="0.35">
      <c r="C116" s="180"/>
      <c r="D116" s="180"/>
      <c r="E116" s="180"/>
      <c r="F116" s="180"/>
      <c r="G116" s="180"/>
      <c r="H116" s="180"/>
      <c r="I116" s="180"/>
      <c r="J116" s="180"/>
      <c r="K116" s="180"/>
      <c r="L116" s="180"/>
      <c r="M116" s="180"/>
      <c r="N116" s="180"/>
    </row>
    <row r="117" spans="3:14" x14ac:dyDescent="0.35">
      <c r="C117" s="180"/>
      <c r="D117" s="180"/>
      <c r="E117" s="180"/>
      <c r="F117" s="180"/>
      <c r="G117" s="180"/>
      <c r="H117" s="180"/>
      <c r="I117" s="180"/>
      <c r="J117" s="180"/>
      <c r="K117" s="180"/>
      <c r="L117" s="180"/>
      <c r="M117" s="180"/>
      <c r="N117" s="180"/>
    </row>
    <row r="118" spans="3:14" x14ac:dyDescent="0.35">
      <c r="C118" s="180"/>
      <c r="D118" s="180"/>
      <c r="E118" s="180"/>
      <c r="F118" s="180"/>
      <c r="G118" s="180"/>
      <c r="H118" s="180"/>
      <c r="I118" s="180"/>
      <c r="J118" s="180"/>
      <c r="K118" s="180"/>
      <c r="L118" s="180"/>
      <c r="M118" s="180"/>
      <c r="N118" s="180"/>
    </row>
    <row r="119" spans="3:14" x14ac:dyDescent="0.35">
      <c r="C119" s="180"/>
      <c r="D119" s="180"/>
      <c r="E119" s="180"/>
      <c r="F119" s="180"/>
      <c r="G119" s="180"/>
      <c r="H119" s="180"/>
      <c r="I119" s="180"/>
      <c r="J119" s="180"/>
      <c r="K119" s="180"/>
      <c r="L119" s="180"/>
      <c r="M119" s="180"/>
      <c r="N119" s="180"/>
    </row>
    <row r="120" spans="3:14" x14ac:dyDescent="0.35">
      <c r="C120" s="180"/>
      <c r="D120" s="180"/>
      <c r="E120" s="180"/>
      <c r="F120" s="180"/>
      <c r="G120" s="180"/>
      <c r="H120" s="180"/>
      <c r="I120" s="180"/>
      <c r="J120" s="180"/>
      <c r="K120" s="180"/>
      <c r="L120" s="180"/>
      <c r="M120" s="180"/>
      <c r="N120" s="180"/>
    </row>
    <row r="121" spans="3:14" x14ac:dyDescent="0.35">
      <c r="C121" s="180"/>
      <c r="D121" s="180"/>
      <c r="E121" s="180"/>
      <c r="F121" s="180"/>
      <c r="G121" s="180"/>
      <c r="H121" s="180"/>
      <c r="I121" s="180"/>
      <c r="J121" s="180"/>
      <c r="K121" s="180"/>
      <c r="L121" s="180"/>
      <c r="M121" s="180"/>
      <c r="N121" s="180"/>
    </row>
    <row r="122" spans="3:14" x14ac:dyDescent="0.35">
      <c r="C122" s="180"/>
      <c r="D122" s="180"/>
      <c r="E122" s="180"/>
      <c r="F122" s="180"/>
      <c r="G122" s="180"/>
      <c r="H122" s="180"/>
      <c r="I122" s="180"/>
      <c r="J122" s="180"/>
      <c r="K122" s="180"/>
      <c r="L122" s="180"/>
      <c r="M122" s="180"/>
      <c r="N122" s="180"/>
    </row>
    <row r="123" spans="3:14" x14ac:dyDescent="0.35">
      <c r="C123" s="180"/>
      <c r="D123" s="180"/>
      <c r="E123" s="180"/>
      <c r="F123" s="180"/>
      <c r="G123" s="180"/>
      <c r="H123" s="180"/>
      <c r="I123" s="180"/>
      <c r="J123" s="180"/>
      <c r="K123" s="180"/>
      <c r="L123" s="180"/>
      <c r="M123" s="180"/>
      <c r="N123" s="180"/>
    </row>
    <row r="124" spans="3:14" x14ac:dyDescent="0.35">
      <c r="C124" s="180"/>
      <c r="D124" s="180"/>
      <c r="E124" s="180"/>
      <c r="F124" s="180"/>
      <c r="G124" s="180"/>
      <c r="H124" s="180"/>
      <c r="I124" s="180"/>
      <c r="J124" s="180"/>
      <c r="K124" s="180"/>
      <c r="L124" s="180"/>
      <c r="M124" s="180"/>
      <c r="N124" s="180"/>
    </row>
    <row r="125" spans="3:14" x14ac:dyDescent="0.35">
      <c r="C125" s="180"/>
      <c r="D125" s="180"/>
      <c r="E125" s="180"/>
      <c r="F125" s="180"/>
      <c r="G125" s="180"/>
      <c r="H125" s="180"/>
      <c r="I125" s="180"/>
      <c r="J125" s="180"/>
      <c r="K125" s="180"/>
      <c r="L125" s="180"/>
      <c r="M125" s="180"/>
      <c r="N125" s="180"/>
    </row>
    <row r="126" spans="3:14" x14ac:dyDescent="0.35">
      <c r="C126" s="180"/>
      <c r="D126" s="180"/>
      <c r="E126" s="180"/>
      <c r="F126" s="180"/>
      <c r="G126" s="180"/>
      <c r="H126" s="180"/>
      <c r="I126" s="180"/>
      <c r="J126" s="180"/>
      <c r="K126" s="180"/>
      <c r="L126" s="180"/>
      <c r="M126" s="180"/>
      <c r="N126" s="180"/>
    </row>
    <row r="127" spans="3:14" x14ac:dyDescent="0.35">
      <c r="C127" s="180"/>
      <c r="D127" s="180"/>
      <c r="E127" s="180"/>
      <c r="F127" s="180"/>
      <c r="G127" s="180"/>
      <c r="H127" s="180"/>
      <c r="I127" s="180"/>
      <c r="J127" s="180"/>
      <c r="K127" s="180"/>
      <c r="L127" s="180"/>
      <c r="M127" s="180"/>
      <c r="N127" s="180"/>
    </row>
    <row r="128" spans="3:14" x14ac:dyDescent="0.35">
      <c r="C128" s="180"/>
      <c r="D128" s="180"/>
      <c r="E128" s="180"/>
      <c r="F128" s="180"/>
      <c r="G128" s="180"/>
      <c r="H128" s="180"/>
      <c r="I128" s="180"/>
      <c r="J128" s="180"/>
      <c r="K128" s="180"/>
      <c r="L128" s="180"/>
      <c r="M128" s="180"/>
      <c r="N128" s="180"/>
    </row>
    <row r="129" spans="3:14" x14ac:dyDescent="0.35">
      <c r="C129" s="180"/>
      <c r="D129" s="180"/>
      <c r="E129" s="180"/>
      <c r="F129" s="180"/>
      <c r="G129" s="180"/>
      <c r="H129" s="180"/>
      <c r="I129" s="180"/>
      <c r="J129" s="180"/>
      <c r="K129" s="180"/>
      <c r="L129" s="180"/>
      <c r="M129" s="180"/>
      <c r="N129" s="180"/>
    </row>
    <row r="130" spans="3:14" x14ac:dyDescent="0.35">
      <c r="C130" s="180"/>
      <c r="D130" s="180"/>
      <c r="E130" s="180"/>
      <c r="F130" s="180"/>
      <c r="G130" s="180"/>
      <c r="H130" s="180"/>
      <c r="I130" s="180"/>
      <c r="J130" s="180"/>
      <c r="K130" s="180"/>
      <c r="L130" s="180"/>
      <c r="M130" s="180"/>
      <c r="N130" s="180"/>
    </row>
    <row r="131" spans="3:14" x14ac:dyDescent="0.35">
      <c r="C131" s="180"/>
      <c r="D131" s="180"/>
      <c r="E131" s="180"/>
      <c r="F131" s="180"/>
      <c r="G131" s="180"/>
      <c r="H131" s="180"/>
      <c r="I131" s="180"/>
      <c r="J131" s="180"/>
      <c r="K131" s="180"/>
      <c r="L131" s="180"/>
      <c r="M131" s="180"/>
      <c r="N131" s="180"/>
    </row>
    <row r="132" spans="3:14" x14ac:dyDescent="0.35">
      <c r="C132" s="180"/>
      <c r="D132" s="180"/>
      <c r="E132" s="180"/>
      <c r="F132" s="180"/>
      <c r="G132" s="180"/>
      <c r="H132" s="180"/>
      <c r="I132" s="180"/>
      <c r="J132" s="180"/>
      <c r="K132" s="180"/>
      <c r="L132" s="180"/>
      <c r="M132" s="180"/>
      <c r="N132" s="180"/>
    </row>
    <row r="133" spans="3:14" x14ac:dyDescent="0.35">
      <c r="C133" s="180"/>
      <c r="D133" s="180"/>
      <c r="E133" s="180"/>
      <c r="F133" s="180"/>
      <c r="G133" s="180"/>
      <c r="H133" s="180"/>
      <c r="I133" s="180"/>
      <c r="J133" s="180"/>
      <c r="K133" s="180"/>
      <c r="L133" s="180"/>
      <c r="M133" s="180"/>
      <c r="N133" s="180"/>
    </row>
    <row r="134" spans="3:14" x14ac:dyDescent="0.35">
      <c r="C134" s="180"/>
      <c r="D134" s="180"/>
      <c r="E134" s="180"/>
      <c r="F134" s="180"/>
      <c r="G134" s="180"/>
      <c r="H134" s="180"/>
      <c r="I134" s="180"/>
      <c r="J134" s="180"/>
      <c r="K134" s="180"/>
      <c r="L134" s="180"/>
      <c r="M134" s="180"/>
      <c r="N134" s="180"/>
    </row>
    <row r="135" spans="3:14" x14ac:dyDescent="0.35">
      <c r="C135" s="180"/>
      <c r="D135" s="180"/>
      <c r="E135" s="180"/>
      <c r="F135" s="180"/>
      <c r="G135" s="180"/>
      <c r="H135" s="180"/>
      <c r="I135" s="180"/>
      <c r="J135" s="180"/>
      <c r="K135" s="180"/>
      <c r="L135" s="180"/>
      <c r="M135" s="180"/>
      <c r="N135" s="180"/>
    </row>
    <row r="136" spans="3:14" x14ac:dyDescent="0.35">
      <c r="C136" s="180"/>
      <c r="D136" s="180"/>
      <c r="E136" s="180"/>
      <c r="F136" s="180"/>
      <c r="G136" s="180"/>
      <c r="H136" s="180"/>
      <c r="I136" s="180"/>
      <c r="J136" s="180"/>
      <c r="K136" s="180"/>
      <c r="L136" s="180"/>
      <c r="M136" s="180"/>
      <c r="N136" s="180"/>
    </row>
    <row r="137" spans="3:14" x14ac:dyDescent="0.35">
      <c r="C137" s="180"/>
      <c r="D137" s="180"/>
      <c r="E137" s="180"/>
      <c r="F137" s="180"/>
      <c r="G137" s="180"/>
      <c r="H137" s="180"/>
      <c r="I137" s="180"/>
      <c r="J137" s="180"/>
      <c r="K137" s="180"/>
      <c r="L137" s="180"/>
      <c r="M137" s="180"/>
      <c r="N137" s="180"/>
    </row>
    <row r="138" spans="3:14" x14ac:dyDescent="0.35">
      <c r="C138" s="180"/>
      <c r="D138" s="180"/>
      <c r="E138" s="180"/>
      <c r="F138" s="180"/>
      <c r="G138" s="180"/>
      <c r="H138" s="180"/>
      <c r="I138" s="180"/>
      <c r="J138" s="180"/>
      <c r="K138" s="180"/>
      <c r="L138" s="180"/>
      <c r="M138" s="180"/>
      <c r="N138" s="180"/>
    </row>
    <row r="139" spans="3:14" x14ac:dyDescent="0.35">
      <c r="C139" s="180"/>
      <c r="D139" s="180"/>
      <c r="E139" s="180"/>
      <c r="F139" s="180"/>
      <c r="G139" s="180"/>
      <c r="H139" s="180"/>
      <c r="I139" s="180"/>
      <c r="J139" s="180"/>
      <c r="K139" s="180"/>
      <c r="L139" s="180"/>
      <c r="M139" s="180"/>
      <c r="N139" s="180"/>
    </row>
    <row r="140" spans="3:14" x14ac:dyDescent="0.35">
      <c r="C140" s="180"/>
      <c r="D140" s="180"/>
      <c r="E140" s="180"/>
      <c r="F140" s="180"/>
      <c r="G140" s="180"/>
      <c r="H140" s="180"/>
      <c r="I140" s="180"/>
      <c r="J140" s="180"/>
      <c r="K140" s="180"/>
      <c r="L140" s="180"/>
      <c r="M140" s="180"/>
      <c r="N140" s="180"/>
    </row>
    <row r="141" spans="3:14" x14ac:dyDescent="0.35">
      <c r="C141" s="180"/>
      <c r="D141" s="180"/>
      <c r="E141" s="180"/>
      <c r="F141" s="180"/>
      <c r="G141" s="180"/>
      <c r="H141" s="180"/>
      <c r="I141" s="180"/>
      <c r="J141" s="180"/>
      <c r="K141" s="180"/>
      <c r="L141" s="180"/>
      <c r="M141" s="180"/>
      <c r="N141" s="180"/>
    </row>
    <row r="142" spans="3:14" x14ac:dyDescent="0.35">
      <c r="C142" s="180"/>
      <c r="D142" s="180"/>
      <c r="E142" s="180"/>
      <c r="F142" s="180"/>
      <c r="G142" s="180"/>
      <c r="H142" s="180"/>
      <c r="I142" s="180"/>
      <c r="J142" s="180"/>
      <c r="K142" s="180"/>
      <c r="L142" s="180"/>
      <c r="M142" s="180"/>
      <c r="N142" s="180"/>
    </row>
    <row r="143" spans="3:14" x14ac:dyDescent="0.35">
      <c r="C143" s="180"/>
      <c r="D143" s="180"/>
      <c r="E143" s="180"/>
      <c r="F143" s="180"/>
      <c r="G143" s="180"/>
      <c r="H143" s="180"/>
      <c r="I143" s="180"/>
      <c r="J143" s="180"/>
      <c r="K143" s="180"/>
      <c r="L143" s="180"/>
      <c r="M143" s="180"/>
      <c r="N143" s="180"/>
    </row>
    <row r="144" spans="3:14" x14ac:dyDescent="0.35">
      <c r="C144" s="180"/>
      <c r="D144" s="180"/>
      <c r="E144" s="180"/>
      <c r="F144" s="180"/>
      <c r="G144" s="180"/>
      <c r="H144" s="180"/>
      <c r="I144" s="180"/>
      <c r="J144" s="180"/>
      <c r="K144" s="180"/>
      <c r="L144" s="180"/>
      <c r="M144" s="180"/>
      <c r="N144" s="180"/>
    </row>
    <row r="145" spans="3:14" x14ac:dyDescent="0.35">
      <c r="C145" s="180"/>
      <c r="D145" s="180"/>
      <c r="E145" s="180"/>
      <c r="F145" s="180"/>
      <c r="G145" s="180"/>
      <c r="H145" s="180"/>
      <c r="I145" s="180"/>
      <c r="J145" s="180"/>
      <c r="K145" s="180"/>
      <c r="L145" s="180"/>
      <c r="M145" s="180"/>
      <c r="N145" s="180"/>
    </row>
    <row r="146" spans="3:14" x14ac:dyDescent="0.35">
      <c r="C146" s="180"/>
      <c r="D146" s="180"/>
      <c r="E146" s="180"/>
      <c r="F146" s="180"/>
      <c r="G146" s="180"/>
      <c r="H146" s="180"/>
      <c r="I146" s="180"/>
      <c r="J146" s="180"/>
      <c r="K146" s="180"/>
      <c r="L146" s="180"/>
      <c r="M146" s="180"/>
      <c r="N146" s="180"/>
    </row>
    <row r="147" spans="3:14" x14ac:dyDescent="0.35">
      <c r="C147" s="180"/>
      <c r="D147" s="180"/>
      <c r="E147" s="180"/>
      <c r="F147" s="180"/>
      <c r="G147" s="180"/>
      <c r="H147" s="180"/>
      <c r="I147" s="180"/>
      <c r="J147" s="180"/>
      <c r="K147" s="180"/>
      <c r="L147" s="180"/>
      <c r="M147" s="180"/>
      <c r="N147" s="180"/>
    </row>
    <row r="148" spans="3:14" x14ac:dyDescent="0.35">
      <c r="C148" s="180"/>
      <c r="D148" s="180"/>
      <c r="E148" s="180"/>
      <c r="F148" s="180"/>
      <c r="G148" s="180"/>
      <c r="H148" s="180"/>
      <c r="I148" s="180"/>
      <c r="J148" s="180"/>
      <c r="K148" s="180"/>
      <c r="L148" s="180"/>
      <c r="M148" s="180"/>
      <c r="N148" s="180"/>
    </row>
    <row r="149" spans="3:14" x14ac:dyDescent="0.35">
      <c r="C149" s="180"/>
      <c r="D149" s="180"/>
      <c r="E149" s="180"/>
      <c r="F149" s="180"/>
      <c r="G149" s="180"/>
      <c r="H149" s="180"/>
      <c r="I149" s="180"/>
      <c r="J149" s="180"/>
      <c r="K149" s="180"/>
      <c r="L149" s="180"/>
      <c r="M149" s="180"/>
      <c r="N149" s="180"/>
    </row>
    <row r="150" spans="3:14" x14ac:dyDescent="0.35">
      <c r="C150" s="180"/>
      <c r="D150" s="180"/>
      <c r="E150" s="180"/>
      <c r="F150" s="180"/>
      <c r="G150" s="180"/>
      <c r="H150" s="180"/>
      <c r="I150" s="180"/>
      <c r="J150" s="180"/>
      <c r="K150" s="180"/>
      <c r="L150" s="180"/>
      <c r="M150" s="180"/>
      <c r="N150" s="180"/>
    </row>
    <row r="151" spans="3:14" x14ac:dyDescent="0.35">
      <c r="C151" s="180"/>
      <c r="D151" s="180"/>
      <c r="E151" s="180"/>
      <c r="F151" s="180"/>
      <c r="G151" s="180"/>
      <c r="H151" s="180"/>
      <c r="I151" s="180"/>
      <c r="J151" s="180"/>
      <c r="K151" s="180"/>
      <c r="L151" s="180"/>
      <c r="M151" s="180"/>
      <c r="N151" s="180"/>
    </row>
    <row r="152" spans="3:14" x14ac:dyDescent="0.35">
      <c r="C152" s="180"/>
      <c r="D152" s="180"/>
      <c r="E152" s="180"/>
      <c r="F152" s="180"/>
      <c r="G152" s="180"/>
      <c r="H152" s="180"/>
      <c r="I152" s="180"/>
      <c r="J152" s="180"/>
      <c r="K152" s="180"/>
      <c r="L152" s="180"/>
      <c r="M152" s="180"/>
      <c r="N152" s="180"/>
    </row>
    <row r="153" spans="3:14" x14ac:dyDescent="0.35">
      <c r="C153" s="180"/>
      <c r="D153" s="180"/>
      <c r="E153" s="180"/>
      <c r="F153" s="180"/>
      <c r="G153" s="180"/>
      <c r="H153" s="180"/>
      <c r="I153" s="180"/>
      <c r="J153" s="180"/>
      <c r="K153" s="180"/>
      <c r="L153" s="180"/>
      <c r="M153" s="180"/>
      <c r="N153" s="180"/>
    </row>
    <row r="154" spans="3:14" x14ac:dyDescent="0.35">
      <c r="C154" s="180"/>
      <c r="D154" s="180"/>
      <c r="E154" s="180"/>
      <c r="F154" s="180"/>
      <c r="G154" s="180"/>
      <c r="H154" s="180"/>
      <c r="I154" s="180"/>
      <c r="J154" s="180"/>
      <c r="K154" s="180"/>
      <c r="L154" s="180"/>
      <c r="M154" s="180"/>
      <c r="N154" s="180"/>
    </row>
    <row r="155" spans="3:14" x14ac:dyDescent="0.35">
      <c r="C155" s="180"/>
      <c r="D155" s="180"/>
      <c r="E155" s="180"/>
      <c r="F155" s="180"/>
      <c r="G155" s="180"/>
      <c r="H155" s="180"/>
      <c r="I155" s="180"/>
      <c r="J155" s="180"/>
      <c r="K155" s="180"/>
      <c r="L155" s="180"/>
      <c r="M155" s="180"/>
      <c r="N155" s="180"/>
    </row>
    <row r="156" spans="3:14" x14ac:dyDescent="0.35">
      <c r="C156" s="180"/>
      <c r="D156" s="180"/>
      <c r="E156" s="180"/>
      <c r="F156" s="180"/>
      <c r="G156" s="180"/>
      <c r="H156" s="180"/>
      <c r="I156" s="180"/>
      <c r="J156" s="180"/>
      <c r="K156" s="180"/>
      <c r="L156" s="180"/>
      <c r="M156" s="180"/>
      <c r="N156" s="180"/>
    </row>
    <row r="157" spans="3:14" x14ac:dyDescent="0.35">
      <c r="C157" s="180"/>
      <c r="D157" s="180"/>
      <c r="E157" s="180"/>
      <c r="F157" s="180"/>
      <c r="G157" s="180"/>
      <c r="H157" s="180"/>
      <c r="I157" s="180"/>
      <c r="J157" s="180"/>
      <c r="K157" s="180"/>
      <c r="L157" s="180"/>
      <c r="M157" s="180"/>
      <c r="N157" s="180"/>
    </row>
    <row r="158" spans="3:14" x14ac:dyDescent="0.35">
      <c r="C158" s="180"/>
      <c r="D158" s="180"/>
      <c r="E158" s="180"/>
      <c r="F158" s="180"/>
      <c r="G158" s="180"/>
      <c r="H158" s="180"/>
      <c r="I158" s="180"/>
      <c r="J158" s="180"/>
      <c r="K158" s="180"/>
      <c r="L158" s="180"/>
      <c r="M158" s="180"/>
      <c r="N158" s="180"/>
    </row>
    <row r="159" spans="3:14" x14ac:dyDescent="0.35">
      <c r="C159" s="180"/>
      <c r="D159" s="180"/>
      <c r="E159" s="180"/>
      <c r="F159" s="180"/>
      <c r="G159" s="180"/>
      <c r="H159" s="180"/>
      <c r="I159" s="180"/>
      <c r="J159" s="180"/>
      <c r="K159" s="180"/>
      <c r="L159" s="180"/>
      <c r="M159" s="180"/>
      <c r="N159" s="180"/>
    </row>
    <row r="160" spans="3:14" x14ac:dyDescent="0.35">
      <c r="C160" s="180"/>
      <c r="D160" s="180"/>
      <c r="E160" s="180"/>
      <c r="F160" s="180"/>
      <c r="G160" s="180"/>
      <c r="H160" s="180"/>
      <c r="I160" s="180"/>
      <c r="J160" s="180"/>
      <c r="K160" s="180"/>
      <c r="L160" s="180"/>
      <c r="M160" s="180"/>
      <c r="N160" s="180"/>
    </row>
    <row r="161" spans="3:14" x14ac:dyDescent="0.35">
      <c r="C161" s="180"/>
      <c r="D161" s="180"/>
      <c r="E161" s="180"/>
      <c r="F161" s="180"/>
      <c r="G161" s="180"/>
      <c r="H161" s="180"/>
      <c r="I161" s="180"/>
      <c r="J161" s="180"/>
      <c r="K161" s="180"/>
      <c r="L161" s="180"/>
      <c r="M161" s="180"/>
      <c r="N161" s="180"/>
    </row>
    <row r="162" spans="3:14" x14ac:dyDescent="0.35">
      <c r="C162" s="180"/>
      <c r="D162" s="180"/>
      <c r="E162" s="180"/>
      <c r="F162" s="180"/>
      <c r="G162" s="180"/>
      <c r="H162" s="180"/>
      <c r="I162" s="180"/>
      <c r="J162" s="180"/>
      <c r="K162" s="180"/>
      <c r="L162" s="180"/>
      <c r="M162" s="180"/>
      <c r="N162" s="180"/>
    </row>
    <row r="163" spans="3:14" x14ac:dyDescent="0.35">
      <c r="C163" s="180"/>
      <c r="D163" s="180"/>
      <c r="E163" s="180"/>
      <c r="F163" s="180"/>
      <c r="G163" s="180"/>
      <c r="H163" s="180"/>
      <c r="I163" s="180"/>
      <c r="J163" s="180"/>
      <c r="K163" s="180"/>
      <c r="L163" s="180"/>
      <c r="M163" s="180"/>
      <c r="N163" s="180"/>
    </row>
    <row r="164" spans="3:14" x14ac:dyDescent="0.35">
      <c r="C164" s="180"/>
      <c r="D164" s="180"/>
      <c r="E164" s="180"/>
      <c r="F164" s="180"/>
      <c r="G164" s="180"/>
      <c r="H164" s="180"/>
      <c r="I164" s="180"/>
      <c r="J164" s="180"/>
      <c r="K164" s="180"/>
      <c r="L164" s="180"/>
      <c r="M164" s="180"/>
      <c r="N164" s="180"/>
    </row>
    <row r="165" spans="3:14" x14ac:dyDescent="0.35">
      <c r="C165" s="180"/>
      <c r="D165" s="180"/>
      <c r="E165" s="180"/>
      <c r="F165" s="180"/>
      <c r="G165" s="180"/>
      <c r="H165" s="180"/>
      <c r="I165" s="180"/>
      <c r="J165" s="180"/>
      <c r="K165" s="180"/>
      <c r="L165" s="180"/>
      <c r="M165" s="180"/>
      <c r="N165" s="180"/>
    </row>
    <row r="166" spans="3:14" x14ac:dyDescent="0.35">
      <c r="C166" s="180"/>
      <c r="D166" s="180"/>
      <c r="E166" s="180"/>
      <c r="F166" s="180"/>
      <c r="G166" s="180"/>
      <c r="H166" s="180"/>
      <c r="I166" s="180"/>
      <c r="J166" s="180"/>
      <c r="K166" s="180"/>
      <c r="L166" s="180"/>
      <c r="M166" s="180"/>
      <c r="N166" s="180"/>
    </row>
    <row r="167" spans="3:14" x14ac:dyDescent="0.35">
      <c r="C167" s="180"/>
      <c r="D167" s="180"/>
      <c r="E167" s="180"/>
      <c r="F167" s="180"/>
      <c r="G167" s="180"/>
      <c r="H167" s="180"/>
      <c r="I167" s="180"/>
      <c r="J167" s="180"/>
      <c r="K167" s="180"/>
      <c r="L167" s="180"/>
      <c r="M167" s="180"/>
      <c r="N167" s="180"/>
    </row>
    <row r="168" spans="3:14" x14ac:dyDescent="0.35">
      <c r="C168" s="180"/>
      <c r="D168" s="180"/>
      <c r="E168" s="180"/>
      <c r="F168" s="180"/>
      <c r="G168" s="180"/>
      <c r="H168" s="180"/>
      <c r="I168" s="180"/>
      <c r="J168" s="180"/>
      <c r="K168" s="180"/>
      <c r="L168" s="180"/>
      <c r="M168" s="180"/>
      <c r="N168" s="180"/>
    </row>
    <row r="169" spans="3:14" x14ac:dyDescent="0.35">
      <c r="C169" s="180"/>
      <c r="D169" s="180"/>
      <c r="E169" s="180"/>
      <c r="F169" s="180"/>
      <c r="G169" s="180"/>
      <c r="H169" s="180"/>
      <c r="I169" s="180"/>
      <c r="J169" s="180"/>
      <c r="K169" s="180"/>
      <c r="L169" s="180"/>
      <c r="M169" s="180"/>
      <c r="N169" s="180"/>
    </row>
    <row r="170" spans="3:14" x14ac:dyDescent="0.35">
      <c r="C170" s="180"/>
      <c r="D170" s="180"/>
      <c r="E170" s="180"/>
      <c r="F170" s="180"/>
      <c r="G170" s="180"/>
      <c r="H170" s="180"/>
      <c r="I170" s="180"/>
      <c r="J170" s="180"/>
      <c r="K170" s="180"/>
      <c r="L170" s="180"/>
      <c r="M170" s="180"/>
      <c r="N170" s="180"/>
    </row>
    <row r="171" spans="3:14" x14ac:dyDescent="0.35">
      <c r="C171" s="180"/>
      <c r="D171" s="180"/>
      <c r="E171" s="180"/>
      <c r="F171" s="180"/>
      <c r="G171" s="180"/>
      <c r="H171" s="180"/>
      <c r="I171" s="180"/>
      <c r="J171" s="180"/>
      <c r="K171" s="180"/>
      <c r="L171" s="180"/>
      <c r="M171" s="180"/>
      <c r="N171" s="180"/>
    </row>
    <row r="172" spans="3:14" x14ac:dyDescent="0.35">
      <c r="C172" s="180"/>
      <c r="D172" s="180"/>
      <c r="E172" s="180"/>
      <c r="F172" s="180"/>
      <c r="G172" s="180"/>
      <c r="H172" s="180"/>
      <c r="I172" s="180"/>
      <c r="J172" s="180"/>
      <c r="K172" s="180"/>
      <c r="L172" s="180"/>
      <c r="M172" s="180"/>
      <c r="N172" s="180"/>
    </row>
    <row r="173" spans="3:14" x14ac:dyDescent="0.35">
      <c r="C173" s="180"/>
      <c r="D173" s="180"/>
      <c r="E173" s="180"/>
      <c r="F173" s="180"/>
      <c r="G173" s="180"/>
      <c r="H173" s="180"/>
      <c r="I173" s="180"/>
      <c r="J173" s="180"/>
      <c r="K173" s="180"/>
      <c r="L173" s="180"/>
      <c r="M173" s="180"/>
      <c r="N173" s="180"/>
    </row>
    <row r="174" spans="3:14" x14ac:dyDescent="0.35">
      <c r="C174" s="180"/>
      <c r="D174" s="180"/>
      <c r="E174" s="180"/>
      <c r="F174" s="180"/>
      <c r="G174" s="180"/>
      <c r="H174" s="180"/>
      <c r="I174" s="180"/>
      <c r="J174" s="180"/>
      <c r="K174" s="180"/>
      <c r="L174" s="180"/>
      <c r="M174" s="180"/>
      <c r="N174" s="180"/>
    </row>
    <row r="175" spans="3:14" x14ac:dyDescent="0.35">
      <c r="C175" s="180"/>
      <c r="D175" s="180"/>
      <c r="E175" s="180"/>
      <c r="F175" s="180"/>
      <c r="G175" s="180"/>
      <c r="H175" s="180"/>
      <c r="I175" s="180"/>
      <c r="J175" s="180"/>
      <c r="K175" s="180"/>
      <c r="L175" s="180"/>
      <c r="M175" s="180"/>
      <c r="N175" s="180"/>
    </row>
    <row r="176" spans="3:14" x14ac:dyDescent="0.35">
      <c r="C176" s="180"/>
      <c r="D176" s="180"/>
      <c r="E176" s="180"/>
      <c r="F176" s="180"/>
      <c r="G176" s="180"/>
      <c r="H176" s="180"/>
      <c r="I176" s="180"/>
      <c r="J176" s="180"/>
      <c r="K176" s="180"/>
      <c r="L176" s="180"/>
      <c r="M176" s="180"/>
      <c r="N176" s="180"/>
    </row>
    <row r="177" spans="3:14" x14ac:dyDescent="0.35">
      <c r="C177" s="180"/>
      <c r="D177" s="180"/>
      <c r="E177" s="180"/>
      <c r="F177" s="180"/>
      <c r="G177" s="180"/>
      <c r="H177" s="180"/>
      <c r="I177" s="180"/>
      <c r="J177" s="180"/>
      <c r="K177" s="180"/>
      <c r="L177" s="180"/>
      <c r="M177" s="180"/>
      <c r="N177" s="180"/>
    </row>
    <row r="178" spans="3:14" x14ac:dyDescent="0.35">
      <c r="C178" s="180"/>
      <c r="D178" s="180"/>
      <c r="E178" s="180"/>
      <c r="F178" s="180"/>
      <c r="G178" s="180"/>
      <c r="H178" s="180"/>
      <c r="I178" s="180"/>
      <c r="J178" s="180"/>
      <c r="K178" s="180"/>
      <c r="L178" s="180"/>
      <c r="M178" s="180"/>
      <c r="N178" s="180"/>
    </row>
    <row r="179" spans="3:14" x14ac:dyDescent="0.35">
      <c r="C179" s="180"/>
      <c r="D179" s="180"/>
      <c r="E179" s="180"/>
      <c r="F179" s="180"/>
      <c r="G179" s="180"/>
      <c r="H179" s="180"/>
      <c r="I179" s="180"/>
      <c r="J179" s="180"/>
      <c r="K179" s="180"/>
      <c r="L179" s="180"/>
      <c r="M179" s="180"/>
      <c r="N179" s="180"/>
    </row>
    <row r="180" spans="3:14" x14ac:dyDescent="0.35">
      <c r="C180" s="180"/>
      <c r="D180" s="180"/>
      <c r="E180" s="180"/>
      <c r="F180" s="180"/>
      <c r="G180" s="180"/>
      <c r="H180" s="180"/>
      <c r="I180" s="180"/>
      <c r="J180" s="180"/>
      <c r="K180" s="180"/>
      <c r="L180" s="180"/>
      <c r="M180" s="180"/>
      <c r="N180" s="180"/>
    </row>
    <row r="181" spans="3:14" x14ac:dyDescent="0.35">
      <c r="C181" s="180"/>
      <c r="D181" s="180"/>
      <c r="E181" s="180"/>
      <c r="F181" s="180"/>
      <c r="G181" s="180"/>
      <c r="H181" s="180"/>
      <c r="I181" s="180"/>
      <c r="J181" s="180"/>
      <c r="K181" s="180"/>
      <c r="L181" s="180"/>
      <c r="M181" s="180"/>
      <c r="N181" s="180"/>
    </row>
    <row r="182" spans="3:14" x14ac:dyDescent="0.35">
      <c r="C182" s="180"/>
      <c r="D182" s="180"/>
      <c r="E182" s="180"/>
      <c r="F182" s="180"/>
      <c r="G182" s="180"/>
      <c r="H182" s="180"/>
      <c r="I182" s="180"/>
      <c r="J182" s="180"/>
      <c r="K182" s="180"/>
      <c r="L182" s="180"/>
      <c r="M182" s="180"/>
      <c r="N182" s="180"/>
    </row>
    <row r="183" spans="3:14" x14ac:dyDescent="0.35">
      <c r="C183" s="180"/>
      <c r="D183" s="180"/>
      <c r="E183" s="180"/>
      <c r="F183" s="180"/>
      <c r="G183" s="180"/>
      <c r="H183" s="180"/>
      <c r="I183" s="180"/>
      <c r="J183" s="180"/>
      <c r="K183" s="180"/>
      <c r="L183" s="180"/>
      <c r="M183" s="180"/>
      <c r="N183" s="180"/>
    </row>
    <row r="184" spans="3:14" x14ac:dyDescent="0.35">
      <c r="C184" s="180"/>
      <c r="D184" s="180"/>
      <c r="E184" s="180"/>
      <c r="F184" s="180"/>
      <c r="G184" s="180"/>
      <c r="H184" s="180"/>
      <c r="I184" s="180"/>
      <c r="J184" s="180"/>
      <c r="K184" s="180"/>
      <c r="L184" s="180"/>
      <c r="M184" s="180"/>
      <c r="N184" s="180"/>
    </row>
    <row r="185" spans="3:14" x14ac:dyDescent="0.35">
      <c r="C185" s="180"/>
      <c r="D185" s="180"/>
      <c r="E185" s="180"/>
      <c r="F185" s="180"/>
      <c r="G185" s="180"/>
      <c r="H185" s="180"/>
      <c r="I185" s="180"/>
      <c r="J185" s="180"/>
      <c r="K185" s="180"/>
      <c r="L185" s="180"/>
      <c r="M185" s="180"/>
      <c r="N185" s="180"/>
    </row>
    <row r="186" spans="3:14" x14ac:dyDescent="0.35">
      <c r="C186" s="180"/>
      <c r="D186" s="180"/>
      <c r="E186" s="180"/>
      <c r="F186" s="180"/>
      <c r="G186" s="180"/>
      <c r="H186" s="180"/>
      <c r="I186" s="180"/>
      <c r="J186" s="180"/>
      <c r="K186" s="180"/>
      <c r="L186" s="180"/>
      <c r="M186" s="180"/>
      <c r="N186" s="180"/>
    </row>
    <row r="187" spans="3:14" x14ac:dyDescent="0.35">
      <c r="C187" s="180"/>
      <c r="D187" s="180"/>
      <c r="E187" s="180"/>
      <c r="F187" s="180"/>
      <c r="G187" s="180"/>
      <c r="H187" s="180"/>
      <c r="I187" s="180"/>
      <c r="J187" s="180"/>
      <c r="K187" s="180"/>
      <c r="L187" s="180"/>
      <c r="M187" s="180"/>
      <c r="N187" s="180"/>
    </row>
    <row r="188" spans="3:14" x14ac:dyDescent="0.35">
      <c r="C188" s="180"/>
      <c r="D188" s="180"/>
      <c r="E188" s="180"/>
      <c r="F188" s="180"/>
      <c r="G188" s="180"/>
      <c r="H188" s="180"/>
      <c r="I188" s="180"/>
      <c r="J188" s="180"/>
      <c r="K188" s="180"/>
      <c r="L188" s="180"/>
      <c r="M188" s="180"/>
      <c r="N188" s="180"/>
    </row>
    <row r="189" spans="3:14" x14ac:dyDescent="0.35">
      <c r="C189" s="180"/>
      <c r="D189" s="180"/>
      <c r="E189" s="180"/>
      <c r="F189" s="180"/>
      <c r="G189" s="180"/>
      <c r="H189" s="180"/>
      <c r="I189" s="180"/>
      <c r="J189" s="180"/>
      <c r="K189" s="180"/>
      <c r="L189" s="180"/>
      <c r="M189" s="180"/>
      <c r="N189" s="180"/>
    </row>
    <row r="190" spans="3:14" x14ac:dyDescent="0.35">
      <c r="C190" s="180"/>
      <c r="D190" s="180"/>
      <c r="E190" s="180"/>
      <c r="F190" s="180"/>
      <c r="G190" s="180"/>
      <c r="H190" s="180"/>
      <c r="I190" s="180"/>
      <c r="J190" s="180"/>
      <c r="K190" s="180"/>
      <c r="L190" s="180"/>
      <c r="M190" s="180"/>
      <c r="N190" s="180"/>
    </row>
    <row r="191" spans="3:14" x14ac:dyDescent="0.35">
      <c r="C191" s="180"/>
      <c r="D191" s="180"/>
      <c r="E191" s="180"/>
      <c r="F191" s="180"/>
      <c r="G191" s="180"/>
      <c r="H191" s="180"/>
      <c r="I191" s="180"/>
      <c r="J191" s="180"/>
      <c r="K191" s="180"/>
      <c r="L191" s="180"/>
      <c r="M191" s="180"/>
      <c r="N191" s="180"/>
    </row>
    <row r="192" spans="3:14" x14ac:dyDescent="0.35">
      <c r="C192" s="180"/>
      <c r="D192" s="180"/>
      <c r="E192" s="180"/>
      <c r="F192" s="180"/>
      <c r="G192" s="180"/>
      <c r="H192" s="180"/>
      <c r="I192" s="180"/>
      <c r="J192" s="180"/>
      <c r="K192" s="180"/>
      <c r="L192" s="180"/>
      <c r="M192" s="180"/>
      <c r="N192" s="180"/>
    </row>
    <row r="193" spans="3:14" x14ac:dyDescent="0.35">
      <c r="C193" s="180"/>
      <c r="D193" s="180"/>
      <c r="E193" s="180"/>
      <c r="F193" s="180"/>
      <c r="G193" s="180"/>
      <c r="H193" s="180"/>
      <c r="I193" s="180"/>
      <c r="J193" s="180"/>
      <c r="K193" s="180"/>
      <c r="L193" s="180"/>
      <c r="M193" s="180"/>
      <c r="N193" s="180"/>
    </row>
    <row r="194" spans="3:14" x14ac:dyDescent="0.35">
      <c r="C194" s="180"/>
      <c r="D194" s="180"/>
      <c r="E194" s="180"/>
      <c r="F194" s="180"/>
      <c r="G194" s="180"/>
      <c r="H194" s="180"/>
      <c r="I194" s="180"/>
      <c r="J194" s="180"/>
      <c r="K194" s="180"/>
      <c r="L194" s="180"/>
      <c r="M194" s="180"/>
      <c r="N194" s="180"/>
    </row>
    <row r="195" spans="3:14" x14ac:dyDescent="0.35">
      <c r="C195" s="180"/>
      <c r="D195" s="180"/>
      <c r="E195" s="180"/>
      <c r="F195" s="180"/>
      <c r="G195" s="180"/>
      <c r="H195" s="180"/>
      <c r="I195" s="180"/>
      <c r="J195" s="180"/>
      <c r="K195" s="180"/>
      <c r="L195" s="180"/>
      <c r="M195" s="180"/>
      <c r="N195" s="180"/>
    </row>
    <row r="196" spans="3:14" x14ac:dyDescent="0.35">
      <c r="C196" s="180"/>
      <c r="D196" s="180"/>
      <c r="E196" s="180"/>
      <c r="F196" s="180"/>
      <c r="G196" s="180"/>
      <c r="H196" s="180"/>
      <c r="I196" s="180"/>
      <c r="J196" s="180"/>
      <c r="K196" s="180"/>
      <c r="L196" s="180"/>
      <c r="M196" s="180"/>
      <c r="N196" s="180"/>
    </row>
    <row r="197" spans="3:14" x14ac:dyDescent="0.35">
      <c r="C197" s="180"/>
      <c r="D197" s="180"/>
      <c r="E197" s="180"/>
      <c r="F197" s="180"/>
      <c r="G197" s="180"/>
      <c r="H197" s="180"/>
      <c r="I197" s="180"/>
      <c r="J197" s="180"/>
      <c r="K197" s="180"/>
      <c r="L197" s="180"/>
      <c r="M197" s="180"/>
      <c r="N197" s="180"/>
    </row>
    <row r="198" spans="3:14" x14ac:dyDescent="0.35">
      <c r="C198" s="180"/>
      <c r="D198" s="180"/>
      <c r="E198" s="180"/>
      <c r="F198" s="180"/>
      <c r="G198" s="180"/>
      <c r="H198" s="180"/>
      <c r="I198" s="180"/>
      <c r="J198" s="180"/>
      <c r="K198" s="180"/>
      <c r="L198" s="180"/>
      <c r="M198" s="180"/>
      <c r="N198" s="180"/>
    </row>
    <row r="199" spans="3:14" x14ac:dyDescent="0.35">
      <c r="C199" s="180"/>
      <c r="D199" s="180"/>
      <c r="E199" s="180"/>
      <c r="F199" s="180"/>
      <c r="G199" s="180"/>
      <c r="H199" s="180"/>
      <c r="I199" s="180"/>
      <c r="J199" s="180"/>
      <c r="K199" s="180"/>
      <c r="L199" s="180"/>
      <c r="M199" s="180"/>
      <c r="N199" s="180"/>
    </row>
    <row r="200" spans="3:14" x14ac:dyDescent="0.35">
      <c r="C200" s="180"/>
      <c r="D200" s="180"/>
      <c r="E200" s="180"/>
      <c r="F200" s="180"/>
      <c r="G200" s="180"/>
      <c r="H200" s="180"/>
      <c r="I200" s="180"/>
      <c r="J200" s="180"/>
      <c r="K200" s="180"/>
      <c r="L200" s="180"/>
      <c r="M200" s="180"/>
      <c r="N200" s="180"/>
    </row>
    <row r="201" spans="3:14" x14ac:dyDescent="0.35">
      <c r="C201" s="180"/>
      <c r="D201" s="180"/>
      <c r="E201" s="180"/>
      <c r="F201" s="180"/>
      <c r="G201" s="180"/>
      <c r="H201" s="180"/>
      <c r="I201" s="180"/>
      <c r="J201" s="180"/>
      <c r="K201" s="180"/>
      <c r="L201" s="180"/>
      <c r="M201" s="180"/>
      <c r="N201" s="180"/>
    </row>
    <row r="202" spans="3:14" x14ac:dyDescent="0.35">
      <c r="C202" s="180"/>
      <c r="D202" s="180"/>
      <c r="E202" s="180"/>
      <c r="F202" s="180"/>
      <c r="G202" s="180"/>
      <c r="H202" s="180"/>
      <c r="I202" s="180"/>
      <c r="J202" s="180"/>
      <c r="K202" s="180"/>
      <c r="L202" s="180"/>
      <c r="M202" s="180"/>
      <c r="N202" s="180"/>
    </row>
    <row r="203" spans="3:14" x14ac:dyDescent="0.35">
      <c r="C203" s="180"/>
      <c r="D203" s="180"/>
      <c r="E203" s="180"/>
      <c r="F203" s="180"/>
      <c r="G203" s="180"/>
      <c r="H203" s="180"/>
      <c r="I203" s="180"/>
      <c r="J203" s="180"/>
      <c r="K203" s="180"/>
      <c r="L203" s="180"/>
      <c r="M203" s="180"/>
      <c r="N203" s="180"/>
    </row>
    <row r="204" spans="3:14" x14ac:dyDescent="0.35">
      <c r="C204" s="180"/>
      <c r="D204" s="180"/>
      <c r="E204" s="180"/>
      <c r="F204" s="180"/>
      <c r="G204" s="180"/>
      <c r="H204" s="180"/>
      <c r="I204" s="180"/>
      <c r="J204" s="180"/>
      <c r="K204" s="180"/>
      <c r="L204" s="180"/>
      <c r="M204" s="180"/>
      <c r="N204" s="180"/>
    </row>
    <row r="205" spans="3:14" x14ac:dyDescent="0.35">
      <c r="C205" s="180"/>
      <c r="D205" s="180"/>
      <c r="E205" s="180"/>
      <c r="F205" s="180"/>
      <c r="G205" s="180"/>
      <c r="H205" s="180"/>
      <c r="I205" s="180"/>
      <c r="J205" s="180"/>
      <c r="K205" s="180"/>
      <c r="L205" s="180"/>
      <c r="M205" s="180"/>
      <c r="N205" s="180"/>
    </row>
    <row r="206" spans="3:14" x14ac:dyDescent="0.35">
      <c r="C206" s="180"/>
      <c r="D206" s="180"/>
      <c r="E206" s="180"/>
      <c r="F206" s="180"/>
      <c r="G206" s="180"/>
      <c r="H206" s="180"/>
      <c r="I206" s="180"/>
      <c r="J206" s="180"/>
      <c r="K206" s="180"/>
      <c r="L206" s="180"/>
      <c r="M206" s="180"/>
      <c r="N206" s="180"/>
    </row>
    <row r="207" spans="3:14" x14ac:dyDescent="0.35">
      <c r="C207" s="180"/>
      <c r="D207" s="180"/>
      <c r="E207" s="180"/>
      <c r="F207" s="180"/>
      <c r="G207" s="180"/>
      <c r="H207" s="180"/>
      <c r="I207" s="180"/>
      <c r="J207" s="180"/>
      <c r="K207" s="180"/>
      <c r="L207" s="180"/>
      <c r="M207" s="180"/>
      <c r="N207" s="180"/>
    </row>
    <row r="208" spans="3:14" x14ac:dyDescent="0.35">
      <c r="C208" s="180"/>
      <c r="D208" s="180"/>
      <c r="E208" s="180"/>
      <c r="F208" s="180"/>
      <c r="G208" s="180"/>
      <c r="H208" s="180"/>
      <c r="I208" s="180"/>
      <c r="J208" s="180"/>
      <c r="K208" s="180"/>
      <c r="L208" s="180"/>
      <c r="M208" s="180"/>
      <c r="N208" s="180"/>
    </row>
    <row r="209" spans="3:14" x14ac:dyDescent="0.35">
      <c r="C209" s="180"/>
      <c r="D209" s="180"/>
      <c r="E209" s="180"/>
      <c r="F209" s="180"/>
      <c r="G209" s="180"/>
      <c r="H209" s="180"/>
      <c r="I209" s="180"/>
      <c r="J209" s="180"/>
      <c r="K209" s="180"/>
      <c r="L209" s="180"/>
      <c r="M209" s="180"/>
      <c r="N209" s="180"/>
    </row>
    <row r="210" spans="3:14" x14ac:dyDescent="0.35">
      <c r="C210" s="180"/>
      <c r="D210" s="180"/>
      <c r="E210" s="180"/>
      <c r="F210" s="180"/>
      <c r="G210" s="180"/>
      <c r="H210" s="180"/>
      <c r="I210" s="180"/>
      <c r="J210" s="180"/>
      <c r="K210" s="180"/>
      <c r="L210" s="180"/>
      <c r="M210" s="180"/>
      <c r="N210" s="180"/>
    </row>
    <row r="211" spans="3:14" x14ac:dyDescent="0.35">
      <c r="C211" s="180"/>
      <c r="D211" s="180"/>
      <c r="E211" s="180"/>
      <c r="F211" s="180"/>
      <c r="G211" s="180"/>
      <c r="H211" s="180"/>
      <c r="I211" s="180"/>
      <c r="J211" s="180"/>
      <c r="K211" s="180"/>
      <c r="L211" s="180"/>
      <c r="M211" s="180"/>
      <c r="N211" s="180"/>
    </row>
    <row r="212" spans="3:14" x14ac:dyDescent="0.35">
      <c r="C212" s="180"/>
      <c r="D212" s="180"/>
      <c r="E212" s="180"/>
      <c r="F212" s="180"/>
      <c r="G212" s="180"/>
      <c r="H212" s="180"/>
      <c r="I212" s="180"/>
      <c r="J212" s="180"/>
      <c r="K212" s="180"/>
      <c r="L212" s="180"/>
      <c r="M212" s="180"/>
      <c r="N212" s="180"/>
    </row>
    <row r="213" spans="3:14" x14ac:dyDescent="0.35">
      <c r="C213" s="180"/>
      <c r="D213" s="180"/>
      <c r="E213" s="180"/>
      <c r="F213" s="180"/>
      <c r="G213" s="180"/>
      <c r="H213" s="180"/>
      <c r="I213" s="180"/>
      <c r="J213" s="180"/>
      <c r="K213" s="180"/>
      <c r="L213" s="180"/>
      <c r="M213" s="180"/>
      <c r="N213" s="180"/>
    </row>
    <row r="214" spans="3:14" x14ac:dyDescent="0.35">
      <c r="C214" s="180"/>
      <c r="D214" s="180"/>
      <c r="E214" s="180"/>
      <c r="F214" s="180"/>
      <c r="G214" s="180"/>
      <c r="H214" s="180"/>
      <c r="I214" s="180"/>
      <c r="J214" s="180"/>
      <c r="K214" s="180"/>
      <c r="L214" s="180"/>
      <c r="M214" s="180"/>
      <c r="N214" s="180"/>
    </row>
    <row r="215" spans="3:14" x14ac:dyDescent="0.35">
      <c r="C215" s="180"/>
      <c r="D215" s="180"/>
      <c r="E215" s="180"/>
      <c r="F215" s="180"/>
      <c r="G215" s="180"/>
      <c r="H215" s="180"/>
      <c r="I215" s="180"/>
      <c r="J215" s="180"/>
      <c r="K215" s="180"/>
      <c r="L215" s="180"/>
      <c r="M215" s="180"/>
      <c r="N215" s="180"/>
    </row>
    <row r="216" spans="3:14" x14ac:dyDescent="0.35">
      <c r="C216" s="180"/>
      <c r="D216" s="180"/>
      <c r="E216" s="180"/>
      <c r="F216" s="180"/>
      <c r="G216" s="180"/>
      <c r="H216" s="180"/>
      <c r="I216" s="180"/>
      <c r="J216" s="180"/>
      <c r="K216" s="180"/>
      <c r="L216" s="180"/>
      <c r="M216" s="180"/>
      <c r="N216" s="180"/>
    </row>
    <row r="217" spans="3:14" x14ac:dyDescent="0.35">
      <c r="C217" s="180"/>
      <c r="D217" s="180"/>
      <c r="E217" s="180"/>
      <c r="F217" s="180"/>
      <c r="G217" s="180"/>
      <c r="H217" s="180"/>
      <c r="I217" s="180"/>
      <c r="J217" s="180"/>
      <c r="K217" s="180"/>
      <c r="L217" s="180"/>
      <c r="M217" s="180"/>
      <c r="N217" s="180"/>
    </row>
    <row r="218" spans="3:14" x14ac:dyDescent="0.35">
      <c r="C218" s="180"/>
      <c r="D218" s="180"/>
      <c r="E218" s="180"/>
      <c r="F218" s="180"/>
      <c r="G218" s="180"/>
      <c r="H218" s="180"/>
      <c r="I218" s="180"/>
      <c r="J218" s="180"/>
      <c r="K218" s="180"/>
      <c r="L218" s="180"/>
      <c r="M218" s="180"/>
      <c r="N218" s="180"/>
    </row>
    <row r="219" spans="3:14" x14ac:dyDescent="0.35">
      <c r="C219" s="180"/>
      <c r="D219" s="180"/>
      <c r="E219" s="180"/>
      <c r="F219" s="180"/>
      <c r="G219" s="180"/>
      <c r="H219" s="180"/>
      <c r="I219" s="180"/>
      <c r="J219" s="180"/>
      <c r="K219" s="180"/>
      <c r="L219" s="180"/>
      <c r="M219" s="180"/>
      <c r="N219" s="180"/>
    </row>
    <row r="220" spans="3:14" x14ac:dyDescent="0.35">
      <c r="C220" s="180"/>
      <c r="D220" s="180"/>
      <c r="E220" s="180"/>
      <c r="F220" s="180"/>
      <c r="G220" s="180"/>
      <c r="H220" s="180"/>
      <c r="I220" s="180"/>
      <c r="J220" s="180"/>
      <c r="K220" s="180"/>
      <c r="L220" s="180"/>
      <c r="M220" s="180"/>
      <c r="N220" s="180"/>
    </row>
    <row r="221" spans="3:14" x14ac:dyDescent="0.35">
      <c r="C221" s="180"/>
      <c r="D221" s="180"/>
      <c r="E221" s="180"/>
      <c r="F221" s="180"/>
      <c r="G221" s="180"/>
      <c r="H221" s="180"/>
      <c r="I221" s="180"/>
      <c r="J221" s="180"/>
      <c r="K221" s="180"/>
      <c r="L221" s="180"/>
      <c r="M221" s="180"/>
      <c r="N221" s="180"/>
    </row>
    <row r="222" spans="3:14" x14ac:dyDescent="0.35">
      <c r="C222" s="180"/>
      <c r="D222" s="180"/>
      <c r="E222" s="180"/>
      <c r="F222" s="180"/>
      <c r="G222" s="180"/>
      <c r="H222" s="180"/>
      <c r="I222" s="180"/>
      <c r="J222" s="180"/>
      <c r="K222" s="180"/>
      <c r="L222" s="180"/>
      <c r="M222" s="180"/>
      <c r="N222" s="180"/>
    </row>
    <row r="223" spans="3:14" x14ac:dyDescent="0.35">
      <c r="C223" s="180"/>
      <c r="D223" s="180"/>
      <c r="E223" s="180"/>
      <c r="F223" s="180"/>
      <c r="G223" s="180"/>
      <c r="H223" s="180"/>
      <c r="I223" s="180"/>
      <c r="J223" s="180"/>
      <c r="K223" s="180"/>
      <c r="L223" s="180"/>
      <c r="M223" s="180"/>
      <c r="N223" s="180"/>
    </row>
    <row r="224" spans="3:14" x14ac:dyDescent="0.35">
      <c r="C224" s="180"/>
      <c r="D224" s="180"/>
      <c r="E224" s="180"/>
      <c r="F224" s="180"/>
      <c r="G224" s="180"/>
      <c r="H224" s="180"/>
      <c r="I224" s="180"/>
      <c r="J224" s="180"/>
      <c r="K224" s="180"/>
      <c r="L224" s="180"/>
      <c r="M224" s="180"/>
      <c r="N224" s="180"/>
    </row>
    <row r="225" spans="3:14" x14ac:dyDescent="0.35">
      <c r="C225" s="180"/>
      <c r="D225" s="180"/>
      <c r="E225" s="180"/>
      <c r="F225" s="180"/>
      <c r="G225" s="180"/>
      <c r="H225" s="180"/>
      <c r="I225" s="180"/>
      <c r="J225" s="180"/>
      <c r="K225" s="180"/>
      <c r="L225" s="180"/>
      <c r="M225" s="180"/>
      <c r="N225" s="180"/>
    </row>
    <row r="226" spans="3:14" x14ac:dyDescent="0.35">
      <c r="C226" s="180"/>
      <c r="D226" s="180"/>
      <c r="E226" s="180"/>
      <c r="F226" s="180"/>
      <c r="G226" s="180"/>
      <c r="H226" s="180"/>
      <c r="I226" s="180"/>
      <c r="J226" s="180"/>
      <c r="K226" s="180"/>
      <c r="L226" s="180"/>
      <c r="M226" s="180"/>
      <c r="N226" s="180"/>
    </row>
    <row r="227" spans="3:14" x14ac:dyDescent="0.35">
      <c r="C227" s="180"/>
      <c r="D227" s="180"/>
      <c r="E227" s="180"/>
      <c r="F227" s="180"/>
      <c r="G227" s="180"/>
      <c r="H227" s="180"/>
      <c r="I227" s="180"/>
      <c r="J227" s="180"/>
      <c r="K227" s="180"/>
      <c r="L227" s="180"/>
      <c r="M227" s="180"/>
      <c r="N227" s="180"/>
    </row>
    <row r="228" spans="3:14" x14ac:dyDescent="0.35">
      <c r="C228" s="180"/>
      <c r="D228" s="180"/>
      <c r="E228" s="180"/>
      <c r="F228" s="180"/>
      <c r="G228" s="180"/>
      <c r="H228" s="180"/>
      <c r="I228" s="180"/>
      <c r="J228" s="180"/>
      <c r="K228" s="180"/>
      <c r="L228" s="180"/>
      <c r="M228" s="180"/>
      <c r="N228" s="180"/>
    </row>
    <row r="229" spans="3:14" x14ac:dyDescent="0.35">
      <c r="C229" s="180"/>
      <c r="D229" s="180"/>
      <c r="E229" s="180"/>
      <c r="F229" s="180"/>
      <c r="G229" s="180"/>
      <c r="H229" s="180"/>
      <c r="I229" s="180"/>
      <c r="J229" s="180"/>
      <c r="K229" s="180"/>
      <c r="L229" s="180"/>
      <c r="M229" s="180"/>
      <c r="N229" s="180"/>
    </row>
    <row r="230" spans="3:14" x14ac:dyDescent="0.35">
      <c r="C230" s="180"/>
      <c r="D230" s="180"/>
      <c r="E230" s="180"/>
      <c r="F230" s="180"/>
      <c r="G230" s="180"/>
      <c r="H230" s="180"/>
      <c r="I230" s="180"/>
      <c r="J230" s="180"/>
      <c r="K230" s="180"/>
      <c r="L230" s="180"/>
      <c r="M230" s="180"/>
      <c r="N230" s="180"/>
    </row>
    <row r="231" spans="3:14" x14ac:dyDescent="0.35">
      <c r="C231" s="180"/>
      <c r="D231" s="180"/>
      <c r="E231" s="180"/>
      <c r="F231" s="180"/>
      <c r="G231" s="180"/>
      <c r="H231" s="180"/>
      <c r="I231" s="180"/>
      <c r="J231" s="180"/>
      <c r="K231" s="180"/>
      <c r="L231" s="180"/>
      <c r="M231" s="180"/>
      <c r="N231" s="180"/>
    </row>
  </sheetData>
  <sheetProtection algorithmName="SHA-512" hashValue="jHpi/eWOaHA9+SuoBY8PmUvpL84kuLdi0rXt5laJX11pusBHxm7i7UnR8arPxK2ncyJrdkcai8f0G7y8LFeC5w==" saltValue="A4/KJupOlqqxEc9vP79gPw==" spinCount="100000" sheet="1" objects="1" scenarios="1" insertHyperlinks="0" selectLockedCells="1" selectUnlockedCells="1"/>
  <mergeCells count="40">
    <mergeCell ref="C51:Q51"/>
    <mergeCell ref="C47:Q47"/>
    <mergeCell ref="C24:Q24"/>
    <mergeCell ref="C41:N41"/>
    <mergeCell ref="C38:N38"/>
    <mergeCell ref="C39:N39"/>
    <mergeCell ref="C42:N42"/>
    <mergeCell ref="D29:Q29"/>
    <mergeCell ref="D35:N35"/>
    <mergeCell ref="C25:N25"/>
    <mergeCell ref="C27:N27"/>
    <mergeCell ref="C26:Q26"/>
    <mergeCell ref="C28:N28"/>
    <mergeCell ref="D40:Q40"/>
    <mergeCell ref="D37:Q37"/>
    <mergeCell ref="C49:Q49"/>
    <mergeCell ref="B9:Q9"/>
    <mergeCell ref="B5:Q5"/>
    <mergeCell ref="B8:Q8"/>
    <mergeCell ref="D34:Q34"/>
    <mergeCell ref="D31:Q31"/>
    <mergeCell ref="D15:Q15"/>
    <mergeCell ref="C32:N32"/>
    <mergeCell ref="C33:N33"/>
    <mergeCell ref="C20:Q20"/>
    <mergeCell ref="C23:N23"/>
    <mergeCell ref="C10:N10"/>
    <mergeCell ref="C16:N16"/>
    <mergeCell ref="C21:N21"/>
    <mergeCell ref="C22:Q22"/>
    <mergeCell ref="C17:Q17"/>
    <mergeCell ref="C18:Q18"/>
    <mergeCell ref="C11:Q11"/>
    <mergeCell ref="C13:Q13"/>
    <mergeCell ref="D14:Q14"/>
    <mergeCell ref="C45:Q45"/>
    <mergeCell ref="C46:Q46"/>
    <mergeCell ref="C36:N36"/>
    <mergeCell ref="C43:Q43"/>
    <mergeCell ref="C44:N44"/>
  </mergeCells>
  <hyperlinks>
    <hyperlink ref="B5:Q5" r:id="rId1" display="RESOLUCIÓ EMT/2447/2023, de 3 de juliol, per la qual s'aproven les bases reguladores de la línia de subvencions per a nuclis R+D Green." xr:uid="{CE2C406C-EA38-4897-A260-A3C6959A9DBB}"/>
  </hyperlinks>
  <pageMargins left="0.70866141732283472" right="0.70866141732283472" top="0.74803149606299213" bottom="0.74803149606299213" header="0.31496062992125984" footer="0.31496062992125984"/>
  <pageSetup paperSize="9" orientation="portrait" verticalDpi="1200" r:id="rId2"/>
  <headerFooter>
    <oddFooter>&amp;R&amp;8Pressupost RD 2023
Versió 3, 6 de juliol de 2023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F62BFB-5FE3-4FD7-9F8C-4A80E64155F0}">
  <sheetPr codeName="Full2"/>
  <dimension ref="A1:DK734"/>
  <sheetViews>
    <sheetView zoomScaleNormal="100" zoomScaleSheetLayoutView="42" workbookViewId="0">
      <selection activeCell="E7" sqref="E7:I7"/>
    </sheetView>
  </sheetViews>
  <sheetFormatPr defaultColWidth="19.7265625" defaultRowHeight="14.5" x14ac:dyDescent="0.35"/>
  <cols>
    <col min="1" max="1" width="10.453125" style="40" customWidth="1"/>
    <col min="2" max="2" width="28.54296875" customWidth="1"/>
    <col min="3" max="3" width="25" customWidth="1"/>
    <col min="4" max="4" width="22" hidden="1" customWidth="1"/>
    <col min="5" max="5" width="49.1796875" customWidth="1" collapsed="1"/>
    <col min="6" max="6" width="16.54296875" customWidth="1"/>
    <col min="7" max="7" width="15.7265625" customWidth="1"/>
    <col min="8" max="8" width="15.7265625" hidden="1" customWidth="1" collapsed="1"/>
    <col min="9" max="9" width="28.81640625" customWidth="1"/>
    <col min="10" max="10" width="35.453125" hidden="1" customWidth="1"/>
    <col min="11" max="11" width="9.54296875" hidden="1" customWidth="1"/>
    <col min="12" max="12" width="20.453125" hidden="1" customWidth="1"/>
    <col min="13" max="13" width="27.54296875" style="1" hidden="1" customWidth="1" collapsed="1"/>
    <col min="14" max="14" width="33.81640625" style="1" hidden="1" customWidth="1"/>
    <col min="15" max="115" width="19.7265625" style="1"/>
  </cols>
  <sheetData>
    <row r="1" spans="1:15" s="1" customFormat="1" x14ac:dyDescent="0.35">
      <c r="A1" s="40"/>
    </row>
    <row r="2" spans="1:15" s="1" customFormat="1" x14ac:dyDescent="0.35">
      <c r="A2" s="40"/>
    </row>
    <row r="3" spans="1:15" s="1" customFormat="1" x14ac:dyDescent="0.35">
      <c r="A3" s="40"/>
    </row>
    <row r="4" spans="1:15" s="1" customFormat="1" ht="18.5" x14ac:dyDescent="0.35">
      <c r="A4" s="40"/>
      <c r="B4" s="21"/>
    </row>
    <row r="5" spans="1:15" s="1" customFormat="1" ht="29.25" customHeight="1" x14ac:dyDescent="0.35">
      <c r="A5" s="40"/>
      <c r="B5" s="313" t="str">
        <f>'INSTRUCCIONS Sol·licitant'!$B$5</f>
        <v>RESOLUCIÓ EMT/2447/2023, de 3 de juliol, per la qual s'aproven les bases reguladores de la línia de subvencions per a nuclis R+D Green.</v>
      </c>
      <c r="C5" s="313"/>
      <c r="D5" s="313"/>
      <c r="E5" s="313"/>
      <c r="F5" s="313"/>
      <c r="G5" s="313"/>
      <c r="H5" s="176"/>
      <c r="I5" s="176"/>
    </row>
    <row r="6" spans="1:15" s="1" customFormat="1" x14ac:dyDescent="0.35">
      <c r="A6" s="40"/>
      <c r="B6" s="41"/>
      <c r="H6" s="176"/>
    </row>
    <row r="7" spans="1:15" s="1" customFormat="1" x14ac:dyDescent="0.35">
      <c r="A7" s="40"/>
      <c r="B7" s="307" t="s">
        <v>11</v>
      </c>
      <c r="C7" s="308"/>
      <c r="D7" s="309"/>
      <c r="E7" s="314"/>
      <c r="F7" s="314"/>
      <c r="G7" s="314"/>
      <c r="H7" s="314"/>
      <c r="I7" s="314"/>
    </row>
    <row r="8" spans="1:15" s="1" customFormat="1" x14ac:dyDescent="0.35">
      <c r="A8" s="40"/>
      <c r="B8" s="310" t="s">
        <v>33</v>
      </c>
      <c r="C8" s="311"/>
      <c r="D8" s="312"/>
      <c r="E8" s="315"/>
      <c r="F8" s="315"/>
      <c r="G8" s="315"/>
      <c r="H8" s="315"/>
      <c r="I8" s="315"/>
    </row>
    <row r="9" spans="1:15" s="1" customFormat="1" ht="15" hidden="1" customHeight="1" x14ac:dyDescent="0.35">
      <c r="A9" s="40"/>
      <c r="B9" s="316" t="s">
        <v>34</v>
      </c>
      <c r="C9" s="317"/>
      <c r="D9" s="318"/>
      <c r="E9" s="319"/>
      <c r="F9" s="320"/>
      <c r="G9" s="320"/>
      <c r="H9" s="320"/>
      <c r="I9" s="321"/>
    </row>
    <row r="10" spans="1:15" s="1" customFormat="1" x14ac:dyDescent="0.35">
      <c r="A10" s="40"/>
      <c r="B10" s="307" t="s">
        <v>12</v>
      </c>
      <c r="C10" s="308"/>
      <c r="D10" s="309"/>
      <c r="E10" s="314"/>
      <c r="F10" s="314"/>
      <c r="G10" s="314"/>
      <c r="H10" s="314"/>
      <c r="I10" s="314"/>
    </row>
    <row r="11" spans="1:15" s="1" customFormat="1" x14ac:dyDescent="0.35">
      <c r="A11" s="40"/>
      <c r="B11" s="307" t="s">
        <v>13</v>
      </c>
      <c r="C11" s="308"/>
      <c r="D11" s="309"/>
      <c r="E11" s="315"/>
      <c r="F11" s="315"/>
      <c r="G11" s="315"/>
      <c r="H11" s="315"/>
      <c r="I11" s="315"/>
    </row>
    <row r="12" spans="1:15" s="1" customFormat="1" hidden="1" x14ac:dyDescent="0.35">
      <c r="A12" s="40"/>
      <c r="B12" s="316" t="s">
        <v>253</v>
      </c>
      <c r="C12" s="317"/>
      <c r="D12" s="318"/>
      <c r="E12" s="322"/>
      <c r="F12" s="322"/>
      <c r="G12" s="322"/>
      <c r="H12" s="322"/>
      <c r="I12" s="322"/>
    </row>
    <row r="13" spans="1:15" s="1" customFormat="1" hidden="1" x14ac:dyDescent="0.35">
      <c r="A13" s="40"/>
      <c r="B13" s="316" t="s">
        <v>28</v>
      </c>
      <c r="C13" s="317"/>
      <c r="D13" s="318"/>
      <c r="E13" s="322"/>
      <c r="F13" s="322"/>
      <c r="G13" s="322"/>
      <c r="H13" s="322"/>
      <c r="I13" s="322"/>
    </row>
    <row r="14" spans="1:15" s="1" customFormat="1" x14ac:dyDescent="0.35">
      <c r="A14" s="40"/>
      <c r="H14" s="176"/>
    </row>
    <row r="15" spans="1:15" s="1" customFormat="1" x14ac:dyDescent="0.35">
      <c r="A15" s="40"/>
      <c r="B15" s="41"/>
    </row>
    <row r="16" spans="1:15" s="1" customFormat="1" ht="15" thickBot="1" x14ac:dyDescent="0.4">
      <c r="A16" s="40"/>
      <c r="B16" s="42" t="s">
        <v>1</v>
      </c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</row>
    <row r="17" spans="1:115" s="1" customFormat="1" ht="15" customHeight="1" x14ac:dyDescent="0.35">
      <c r="A17" s="40"/>
      <c r="B17" s="323" t="s">
        <v>42</v>
      </c>
      <c r="C17" s="323"/>
      <c r="D17" s="323"/>
      <c r="E17" s="323"/>
      <c r="F17" s="323"/>
      <c r="G17" s="323"/>
      <c r="H17" s="323"/>
      <c r="I17" s="323"/>
    </row>
    <row r="18" spans="1:115" s="1" customFormat="1" x14ac:dyDescent="0.35">
      <c r="A18" s="40"/>
      <c r="B18" s="323"/>
      <c r="C18" s="323"/>
      <c r="D18" s="323"/>
      <c r="E18" s="323"/>
      <c r="F18" s="323"/>
      <c r="G18" s="323"/>
      <c r="H18" s="323"/>
      <c r="I18" s="323"/>
    </row>
    <row r="19" spans="1:115" s="1" customFormat="1" x14ac:dyDescent="0.35">
      <c r="A19" s="40"/>
      <c r="B19" s="195"/>
      <c r="C19" s="195"/>
      <c r="D19" s="195"/>
      <c r="E19" s="195"/>
      <c r="F19" s="195"/>
      <c r="G19" s="195"/>
      <c r="H19" s="195"/>
      <c r="I19" s="195"/>
    </row>
    <row r="20" spans="1:115" s="1" customFormat="1" x14ac:dyDescent="0.35">
      <c r="A20" s="40"/>
      <c r="B20" s="207" t="s">
        <v>123</v>
      </c>
      <c r="C20" s="195"/>
      <c r="D20" s="195"/>
      <c r="E20" s="195"/>
      <c r="F20" s="195"/>
      <c r="G20" s="195"/>
      <c r="I20" s="43"/>
    </row>
    <row r="21" spans="1:115" s="1" customFormat="1" x14ac:dyDescent="0.35">
      <c r="A21" s="40"/>
      <c r="I21" s="44"/>
      <c r="J21" s="44"/>
      <c r="K21" s="44"/>
      <c r="L21" s="44"/>
    </row>
    <row r="22" spans="1:115" s="49" customFormat="1" ht="38.25" customHeight="1" x14ac:dyDescent="0.35">
      <c r="A22" s="45"/>
      <c r="B22" s="46" t="s">
        <v>35</v>
      </c>
      <c r="C22" s="46" t="s">
        <v>0</v>
      </c>
      <c r="D22" s="47" t="s">
        <v>24</v>
      </c>
      <c r="E22" s="46" t="s">
        <v>9</v>
      </c>
      <c r="F22" s="46" t="s">
        <v>10</v>
      </c>
      <c r="G22" s="46" t="s">
        <v>8</v>
      </c>
      <c r="H22" s="47" t="s">
        <v>25</v>
      </c>
      <c r="I22" s="46" t="s">
        <v>26</v>
      </c>
      <c r="J22" s="47" t="s">
        <v>27</v>
      </c>
      <c r="K22" s="48" t="s">
        <v>20</v>
      </c>
      <c r="L22" s="48" t="s">
        <v>21</v>
      </c>
      <c r="M22" s="283" t="s">
        <v>108</v>
      </c>
      <c r="N22" s="284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10"/>
      <c r="BE22" s="10"/>
      <c r="BF22" s="10"/>
      <c r="BG22" s="10"/>
      <c r="BH22" s="10"/>
      <c r="BI22" s="10"/>
      <c r="BJ22" s="10"/>
      <c r="BK22" s="10"/>
      <c r="BL22" s="10"/>
      <c r="BM22" s="10"/>
      <c r="BN22" s="10"/>
      <c r="BO22" s="10"/>
      <c r="BP22" s="10"/>
      <c r="BQ22" s="10"/>
      <c r="BR22" s="10"/>
      <c r="BS22" s="10"/>
      <c r="BT22" s="10"/>
      <c r="BU22" s="10"/>
      <c r="BV22" s="10"/>
      <c r="BW22" s="10"/>
      <c r="BX22" s="10"/>
      <c r="BY22" s="10"/>
      <c r="BZ22" s="10"/>
      <c r="CA22" s="10"/>
      <c r="CB22" s="10"/>
      <c r="CC22" s="10"/>
      <c r="CD22" s="10"/>
      <c r="CE22" s="10"/>
      <c r="CF22" s="10"/>
      <c r="CG22" s="10"/>
      <c r="CH22" s="10"/>
      <c r="CI22" s="10"/>
      <c r="CJ22" s="10"/>
      <c r="CK22" s="10"/>
      <c r="CL22" s="10"/>
      <c r="CM22" s="10"/>
      <c r="CN22" s="10"/>
      <c r="CO22" s="10"/>
      <c r="CP22" s="10"/>
      <c r="CQ22" s="10"/>
      <c r="CR22" s="10"/>
      <c r="CS22" s="10"/>
      <c r="CT22" s="10"/>
      <c r="CU22" s="10"/>
      <c r="CV22" s="10"/>
      <c r="CW22" s="10"/>
      <c r="CX22" s="10"/>
      <c r="CY22" s="10"/>
      <c r="CZ22" s="10"/>
      <c r="DA22" s="10"/>
      <c r="DB22" s="10"/>
      <c r="DC22" s="10"/>
      <c r="DD22" s="10"/>
      <c r="DE22" s="10"/>
      <c r="DF22" s="10"/>
      <c r="DG22" s="10"/>
      <c r="DH22" s="10"/>
      <c r="DI22" s="10"/>
      <c r="DJ22" s="10"/>
      <c r="DK22" s="10"/>
    </row>
    <row r="23" spans="1:115" x14ac:dyDescent="0.35">
      <c r="B23" s="3"/>
      <c r="C23" s="4"/>
      <c r="D23" s="50"/>
      <c r="E23" s="7"/>
      <c r="F23" s="5"/>
      <c r="G23" s="202"/>
      <c r="H23" s="51"/>
      <c r="I23" s="31">
        <f>+F23*G23</f>
        <v>0</v>
      </c>
      <c r="J23" s="52">
        <f>+H23*G23</f>
        <v>0</v>
      </c>
      <c r="K23" s="53">
        <f>IF(AND($E$9="Gran empresa",D23="Recerca"),Desplegables!$F$15,IF(AND($E$9="Gran empresa",D23="Desenvolupament"),Desplegables!$F$18,IF(AND($E$9="Mitjana empresa",D23="Recerca"),Desplegables!$F$14,IF(AND($E$9="Mitjana empresa",D23="Desenvolupament"),Desplegables!$F$17,IF(AND($E$9="Petita empresa",D23="Recerca"),Desplegables!$F$13,IF(AND($E$9="Petita empresa",D23="Desenvolupament"),Desplegables!$F$16,))))))</f>
        <v>0</v>
      </c>
      <c r="L23" s="54">
        <f>+K23*J23</f>
        <v>0</v>
      </c>
      <c r="M23" s="281"/>
      <c r="N23" s="282"/>
    </row>
    <row r="24" spans="1:115" x14ac:dyDescent="0.35">
      <c r="B24" s="3"/>
      <c r="C24" s="4"/>
      <c r="D24" s="50"/>
      <c r="E24" s="7"/>
      <c r="F24" s="5"/>
      <c r="G24" s="202"/>
      <c r="H24" s="51"/>
      <c r="I24" s="31">
        <f>+F24*G24</f>
        <v>0</v>
      </c>
      <c r="J24" s="52">
        <f>+H24*G24</f>
        <v>0</v>
      </c>
      <c r="K24" s="53">
        <f>IF(AND($E$9="Gran empresa",D24="Recerca"),Desplegables!$F$15,IF(AND($E$9="Gran empresa",D24="Desenvolupament"),Desplegables!$F$18,IF(AND($E$9="Mitjana empresa",D24="Recerca"),Desplegables!$F$14,IF(AND($E$9="Mitjana empresa",D24="Desenvolupament"),Desplegables!$F$17,IF(AND($E$9="Petita empresa",D24="Recerca"),Desplegables!$F$13,IF(AND($E$9="Petita empresa",D24="Desenvolupament"),Desplegables!$F$16,))))))</f>
        <v>0</v>
      </c>
      <c r="L24" s="54">
        <f>+K24*J24</f>
        <v>0</v>
      </c>
      <c r="M24" s="281"/>
      <c r="N24" s="282"/>
    </row>
    <row r="25" spans="1:115" x14ac:dyDescent="0.35">
      <c r="B25" s="3"/>
      <c r="C25" s="4"/>
      <c r="D25" s="50"/>
      <c r="E25" s="7"/>
      <c r="F25" s="5"/>
      <c r="G25" s="202"/>
      <c r="H25" s="51"/>
      <c r="I25" s="31">
        <f>+F25*G25</f>
        <v>0</v>
      </c>
      <c r="J25" s="52">
        <f>+H25*G25</f>
        <v>0</v>
      </c>
      <c r="K25" s="53">
        <f>IF(AND($E$9="Gran empresa",D25="Recerca"),Desplegables!$F$15,IF(AND($E$9="Gran empresa",D25="Desenvolupament"),Desplegables!$F$18,IF(AND($E$9="Mitjana empresa",D25="Recerca"),Desplegables!$F$14,IF(AND($E$9="Mitjana empresa",D25="Desenvolupament"),Desplegables!$F$17,IF(AND($E$9="Petita empresa",D25="Recerca"),Desplegables!$F$13,IF(AND($E$9="Petita empresa",D25="Desenvolupament"),Desplegables!$F$16,))))))</f>
        <v>0</v>
      </c>
      <c r="L25" s="54">
        <f>+K25*J25</f>
        <v>0</v>
      </c>
      <c r="M25" s="281"/>
      <c r="N25" s="282"/>
    </row>
    <row r="26" spans="1:115" x14ac:dyDescent="0.35">
      <c r="B26" s="55"/>
      <c r="C26" s="56"/>
      <c r="D26" s="56"/>
      <c r="E26" s="56"/>
      <c r="F26" s="57"/>
      <c r="G26" s="58"/>
      <c r="H26" s="56"/>
      <c r="I26" s="58"/>
      <c r="J26" s="59"/>
      <c r="K26" s="60"/>
      <c r="L26" s="58"/>
      <c r="M26" s="196"/>
      <c r="N26" s="197"/>
    </row>
    <row r="27" spans="1:115" x14ac:dyDescent="0.35">
      <c r="B27" s="61"/>
      <c r="C27" s="61"/>
      <c r="D27" s="61"/>
      <c r="E27" s="198" t="s">
        <v>4</v>
      </c>
      <c r="F27" s="62">
        <f>SUM(F23:F26)</f>
        <v>0</v>
      </c>
      <c r="G27" s="63"/>
      <c r="H27" s="64">
        <f>SUM(H23:H26)</f>
        <v>0</v>
      </c>
      <c r="I27" s="63">
        <f>SUM(I23:I26)</f>
        <v>0</v>
      </c>
      <c r="J27" s="65">
        <f>SUM(J23:J26)</f>
        <v>0</v>
      </c>
      <c r="K27" s="66">
        <f>IF(J27=0,0,L27/J27)</f>
        <v>0</v>
      </c>
      <c r="L27" s="63">
        <f>+SUM(L23:L26)</f>
        <v>0</v>
      </c>
    </row>
    <row r="28" spans="1:115" x14ac:dyDescent="0.35">
      <c r="B28" s="67"/>
      <c r="C28" s="67"/>
      <c r="D28" s="67"/>
      <c r="E28" s="1"/>
      <c r="F28" s="1"/>
      <c r="G28" s="1"/>
      <c r="H28" s="1"/>
      <c r="I28" s="1"/>
      <c r="J28" s="1"/>
      <c r="K28" s="1"/>
      <c r="L28" s="1"/>
    </row>
    <row r="29" spans="1:115" x14ac:dyDescent="0.35">
      <c r="B29" s="68" t="s">
        <v>249</v>
      </c>
      <c r="C29" s="195"/>
      <c r="D29" s="195"/>
      <c r="E29" s="195"/>
      <c r="F29" s="69"/>
      <c r="G29" s="69"/>
      <c r="I29" s="70"/>
      <c r="J29" s="71"/>
      <c r="K29" s="71"/>
      <c r="L29" s="72"/>
    </row>
    <row r="30" spans="1:115" s="1" customFormat="1" ht="43.5" customHeight="1" thickBot="1" x14ac:dyDescent="0.4">
      <c r="A30" s="40"/>
      <c r="B30" s="73" t="s">
        <v>124</v>
      </c>
      <c r="C30" s="226"/>
      <c r="D30" s="232"/>
      <c r="E30" s="208" t="s">
        <v>125</v>
      </c>
      <c r="M30" s="74" t="s">
        <v>43</v>
      </c>
      <c r="N30" s="75"/>
    </row>
    <row r="31" spans="1:115" s="1" customFormat="1" ht="22.5" customHeight="1" x14ac:dyDescent="0.35">
      <c r="A31" s="40"/>
      <c r="B31" s="76"/>
      <c r="C31" s="67"/>
      <c r="D31" s="67"/>
      <c r="F31" s="77"/>
      <c r="M31" s="78" t="s">
        <v>32</v>
      </c>
      <c r="N31" s="78"/>
    </row>
    <row r="32" spans="1:115" s="1" customFormat="1" x14ac:dyDescent="0.35">
      <c r="A32" s="40"/>
      <c r="B32" s="207" t="s">
        <v>122</v>
      </c>
      <c r="C32" s="67"/>
      <c r="D32" s="67"/>
      <c r="F32" s="77"/>
    </row>
    <row r="33" spans="1:115" s="1" customFormat="1" x14ac:dyDescent="0.35">
      <c r="A33" s="40"/>
      <c r="B33" s="95" t="s">
        <v>181</v>
      </c>
      <c r="C33" s="67"/>
      <c r="D33" s="67"/>
      <c r="F33" s="77"/>
      <c r="M33" s="79"/>
      <c r="N33" s="79"/>
    </row>
    <row r="34" spans="1:115" s="10" customFormat="1" ht="29" x14ac:dyDescent="0.35">
      <c r="A34" s="45"/>
      <c r="B34" s="46" t="s">
        <v>9</v>
      </c>
      <c r="C34" s="46" t="s">
        <v>79</v>
      </c>
      <c r="D34" s="80" t="s">
        <v>36</v>
      </c>
      <c r="E34" s="46" t="s">
        <v>60</v>
      </c>
      <c r="F34" s="81" t="s">
        <v>37</v>
      </c>
      <c r="H34" s="82" t="s">
        <v>113</v>
      </c>
      <c r="M34" s="82" t="s">
        <v>39</v>
      </c>
      <c r="N34" s="82" t="s">
        <v>38</v>
      </c>
    </row>
    <row r="35" spans="1:115" s="1" customFormat="1" x14ac:dyDescent="0.35">
      <c r="A35" s="40"/>
      <c r="B35" s="19"/>
      <c r="C35" s="19"/>
      <c r="D35" s="32"/>
      <c r="E35" s="20"/>
      <c r="F35" s="236" t="e">
        <f>C35/(E35*$C$30)</f>
        <v>#DIV/0!</v>
      </c>
      <c r="H35" s="225" t="e">
        <f>D35/(E35*$D$30)</f>
        <v>#DIV/0!</v>
      </c>
      <c r="M35" s="83" t="str">
        <f>IF($E$9="","...",IF($E$9&lt;&gt;"Acreditat TECNIO","80%","100%"))</f>
        <v>...</v>
      </c>
      <c r="N35" s="84" t="str">
        <f>IF($E$9="","...",+M35*E35*$C$30)</f>
        <v>...</v>
      </c>
    </row>
    <row r="36" spans="1:115" s="1" customFormat="1" x14ac:dyDescent="0.35">
      <c r="A36" s="40"/>
      <c r="B36" s="19"/>
      <c r="C36" s="19"/>
      <c r="D36" s="32"/>
      <c r="E36" s="20"/>
      <c r="F36" s="236" t="e">
        <f t="shared" ref="F36:F37" si="0">C36/(E36*$C$30)</f>
        <v>#DIV/0!</v>
      </c>
      <c r="H36" s="225" t="e">
        <f t="shared" ref="H36:H37" si="1">D36/(E36*$D$30)</f>
        <v>#DIV/0!</v>
      </c>
      <c r="M36" s="83" t="str">
        <f t="shared" ref="M36:M37" si="2">IF($E$9="","...",IF($E$9&lt;&gt;"Acreditat TECNIO","80%","100%"))</f>
        <v>...</v>
      </c>
      <c r="N36" s="84" t="str">
        <f t="shared" ref="N36:N37" si="3">IF($E$9="","...",+M36*E36*$C$30)</f>
        <v>...</v>
      </c>
    </row>
    <row r="37" spans="1:115" s="1" customFormat="1" x14ac:dyDescent="0.35">
      <c r="A37" s="40"/>
      <c r="B37" s="19"/>
      <c r="C37" s="19"/>
      <c r="D37" s="32"/>
      <c r="E37" s="20"/>
      <c r="F37" s="236" t="e">
        <f t="shared" si="0"/>
        <v>#DIV/0!</v>
      </c>
      <c r="H37" s="225" t="e">
        <f t="shared" si="1"/>
        <v>#DIV/0!</v>
      </c>
      <c r="M37" s="83" t="str">
        <f t="shared" si="2"/>
        <v>...</v>
      </c>
      <c r="N37" s="84" t="str">
        <f t="shared" si="3"/>
        <v>...</v>
      </c>
    </row>
    <row r="38" spans="1:115" s="1" customFormat="1" x14ac:dyDescent="0.35">
      <c r="A38" s="40"/>
      <c r="B38" s="85"/>
      <c r="C38" s="85"/>
      <c r="D38" s="33"/>
      <c r="E38" s="86"/>
      <c r="F38" s="34"/>
      <c r="H38" s="34"/>
      <c r="M38" s="87"/>
      <c r="N38" s="88"/>
    </row>
    <row r="39" spans="1:115" s="1" customFormat="1" x14ac:dyDescent="0.35">
      <c r="A39" s="40"/>
      <c r="B39" s="89"/>
      <c r="C39" s="90"/>
      <c r="D39" s="90"/>
      <c r="E39" s="90"/>
      <c r="F39" s="90"/>
      <c r="G39" s="90"/>
      <c r="H39" s="90"/>
      <c r="I39" s="90"/>
      <c r="J39" s="90"/>
      <c r="K39" s="90"/>
      <c r="L39" s="90"/>
    </row>
    <row r="40" spans="1:115" s="1" customFormat="1" x14ac:dyDescent="0.35">
      <c r="A40" s="40"/>
      <c r="B40" s="89"/>
      <c r="C40" s="90"/>
      <c r="D40" s="90"/>
      <c r="E40" s="90"/>
      <c r="F40" s="90"/>
      <c r="G40" s="90"/>
      <c r="H40" s="90"/>
      <c r="I40" s="90"/>
      <c r="J40" s="90"/>
      <c r="K40" s="90"/>
      <c r="L40" s="90"/>
    </row>
    <row r="41" spans="1:115" s="1" customFormat="1" ht="15" thickBot="1" x14ac:dyDescent="0.4">
      <c r="A41" s="40"/>
      <c r="B41" s="42" t="s">
        <v>3</v>
      </c>
      <c r="C41" s="91"/>
      <c r="D41" s="91"/>
      <c r="E41" s="92"/>
      <c r="F41" s="93"/>
      <c r="G41" s="93"/>
      <c r="H41" s="94"/>
      <c r="I41" s="23"/>
      <c r="J41" s="23"/>
      <c r="K41" s="23"/>
      <c r="L41" s="23"/>
      <c r="M41" s="23"/>
      <c r="N41" s="23"/>
      <c r="O41" s="23"/>
    </row>
    <row r="42" spans="1:115" s="1" customFormat="1" x14ac:dyDescent="0.35">
      <c r="A42" s="40"/>
      <c r="B42" s="95" t="s">
        <v>41</v>
      </c>
      <c r="C42" s="67"/>
      <c r="D42" s="67"/>
      <c r="E42" s="2"/>
      <c r="F42" s="77"/>
      <c r="G42" s="77"/>
      <c r="H42" s="96"/>
    </row>
    <row r="43" spans="1:115" s="1" customFormat="1" x14ac:dyDescent="0.35">
      <c r="A43" s="40"/>
      <c r="B43" s="95"/>
      <c r="C43" s="67"/>
      <c r="D43" s="67"/>
      <c r="E43" s="2"/>
      <c r="F43" s="77"/>
      <c r="G43" s="77"/>
      <c r="H43" s="96"/>
    </row>
    <row r="44" spans="1:115" s="49" customFormat="1" ht="30.75" customHeight="1" x14ac:dyDescent="0.35">
      <c r="A44" s="45"/>
      <c r="B44" s="46" t="s">
        <v>35</v>
      </c>
      <c r="C44" s="46" t="s">
        <v>0</v>
      </c>
      <c r="D44" s="47" t="s">
        <v>24</v>
      </c>
      <c r="E44" s="285" t="s">
        <v>18</v>
      </c>
      <c r="F44" s="286"/>
      <c r="G44" s="286"/>
      <c r="H44" s="287"/>
      <c r="I44" s="46" t="s">
        <v>26</v>
      </c>
      <c r="J44" s="47" t="s">
        <v>27</v>
      </c>
      <c r="K44" s="48" t="s">
        <v>20</v>
      </c>
      <c r="L44" s="48" t="s">
        <v>21</v>
      </c>
      <c r="M44" s="283" t="s">
        <v>108</v>
      </c>
      <c r="N44" s="284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  <c r="AO44" s="10"/>
      <c r="AP44" s="10"/>
      <c r="AQ44" s="10"/>
      <c r="AR44" s="10"/>
      <c r="AS44" s="10"/>
      <c r="AT44" s="10"/>
      <c r="AU44" s="10"/>
      <c r="AV44" s="10"/>
      <c r="AW44" s="10"/>
      <c r="AX44" s="10"/>
      <c r="AY44" s="10"/>
      <c r="AZ44" s="10"/>
      <c r="BA44" s="10"/>
      <c r="BB44" s="10"/>
      <c r="BC44" s="10"/>
      <c r="BD44" s="10"/>
      <c r="BE44" s="10"/>
      <c r="BF44" s="10"/>
      <c r="BG44" s="10"/>
      <c r="BH44" s="10"/>
      <c r="BI44" s="10"/>
      <c r="BJ44" s="10"/>
      <c r="BK44" s="10"/>
      <c r="BL44" s="10"/>
      <c r="BM44" s="10"/>
      <c r="BN44" s="10"/>
      <c r="BO44" s="10"/>
      <c r="BP44" s="10"/>
      <c r="BQ44" s="10"/>
      <c r="BR44" s="10"/>
      <c r="BS44" s="10"/>
      <c r="BT44" s="10"/>
      <c r="BU44" s="10"/>
      <c r="BV44" s="10"/>
      <c r="BW44" s="10"/>
      <c r="BX44" s="10"/>
      <c r="BY44" s="10"/>
      <c r="BZ44" s="10"/>
      <c r="CA44" s="10"/>
      <c r="CB44" s="10"/>
      <c r="CC44" s="10"/>
      <c r="CD44" s="10"/>
      <c r="CE44" s="10"/>
      <c r="CF44" s="10"/>
      <c r="CG44" s="10"/>
      <c r="CH44" s="10"/>
      <c r="CI44" s="10"/>
      <c r="CJ44" s="10"/>
      <c r="CK44" s="10"/>
      <c r="CL44" s="10"/>
      <c r="CM44" s="10"/>
      <c r="CN44" s="10"/>
      <c r="CO44" s="10"/>
      <c r="CP44" s="10"/>
      <c r="CQ44" s="10"/>
      <c r="CR44" s="10"/>
      <c r="CS44" s="10"/>
      <c r="CT44" s="10"/>
      <c r="CU44" s="10"/>
      <c r="CV44" s="10"/>
      <c r="CW44" s="10"/>
      <c r="CX44" s="10"/>
      <c r="CY44" s="10"/>
      <c r="CZ44" s="10"/>
      <c r="DA44" s="10"/>
      <c r="DB44" s="10"/>
      <c r="DC44" s="10"/>
      <c r="DD44" s="10"/>
      <c r="DE44" s="10"/>
      <c r="DF44" s="10"/>
      <c r="DG44" s="10"/>
      <c r="DH44" s="10"/>
      <c r="DI44" s="10"/>
      <c r="DJ44" s="10"/>
      <c r="DK44" s="10"/>
    </row>
    <row r="45" spans="1:115" x14ac:dyDescent="0.35">
      <c r="B45" s="3"/>
      <c r="C45" s="4"/>
      <c r="D45" s="50"/>
      <c r="E45" s="224"/>
      <c r="F45" s="189"/>
      <c r="G45" s="189"/>
      <c r="H45" s="190"/>
      <c r="I45" s="31"/>
      <c r="J45" s="52"/>
      <c r="K45" s="53">
        <f>IF(AND($E$9="Gran empresa",D45="Recerca"),Desplegables!$F$15,IF(AND($E$9="Gran empresa",D45="Desenvolupament"),Desplegables!$F$18,IF(AND($E$9="Mitjana empresa",D45="Recerca"),Desplegables!$F$14,IF(AND($E$9="Mitjana empresa",D45="Desenvolupament"),Desplegables!$F$17,IF(AND($E$9="Petita empresa",D45="Recerca"),Desplegables!$F$13,IF(AND($E$9="Petita empresa",D45="Desenvolupament"),Desplegables!$F$16,))))))</f>
        <v>0</v>
      </c>
      <c r="L45" s="54">
        <f>+K45*J45</f>
        <v>0</v>
      </c>
      <c r="M45" s="281"/>
      <c r="N45" s="282"/>
    </row>
    <row r="46" spans="1:115" x14ac:dyDescent="0.35">
      <c r="B46" s="3"/>
      <c r="C46" s="4"/>
      <c r="D46" s="50"/>
      <c r="E46" s="224"/>
      <c r="F46" s="189"/>
      <c r="G46" s="189"/>
      <c r="H46" s="190"/>
      <c r="I46" s="31"/>
      <c r="J46" s="52"/>
      <c r="K46" s="53">
        <f>IF(AND($E$9="Gran empresa",D46="Recerca"),Desplegables!$F$15,IF(AND($E$9="Gran empresa",D46="Desenvolupament"),Desplegables!$F$18,IF(AND($E$9="Mitjana empresa",D46="Recerca"),Desplegables!$F$14,IF(AND($E$9="Mitjana empresa",D46="Desenvolupament"),Desplegables!$F$17,IF(AND($E$9="Petita empresa",D46="Recerca"),Desplegables!$F$13,IF(AND($E$9="Petita empresa",D46="Desenvolupament"),Desplegables!$F$16,))))))</f>
        <v>0</v>
      </c>
      <c r="L46" s="54">
        <f>+K46*J46</f>
        <v>0</v>
      </c>
      <c r="M46" s="281"/>
      <c r="N46" s="282"/>
    </row>
    <row r="47" spans="1:115" s="1" customFormat="1" x14ac:dyDescent="0.35">
      <c r="A47" s="40"/>
      <c r="B47" s="3"/>
      <c r="C47" s="4"/>
      <c r="D47" s="50"/>
      <c r="E47" s="224"/>
      <c r="F47" s="189"/>
      <c r="G47" s="189"/>
      <c r="H47" s="190"/>
      <c r="I47" s="31"/>
      <c r="J47" s="52"/>
      <c r="K47" s="53">
        <f>IF(AND($E$9="Gran empresa",D47="Recerca"),Desplegables!$F$15,IF(AND($E$9="Gran empresa",D47="Desenvolupament"),Desplegables!$F$18,IF(AND($E$9="Mitjana empresa",D47="Recerca"),Desplegables!$F$14,IF(AND($E$9="Mitjana empresa",D47="Desenvolupament"),Desplegables!$F$17,IF(AND($E$9="Petita empresa",D47="Recerca"),Desplegables!$F$13,IF(AND($E$9="Petita empresa",D47="Desenvolupament"),Desplegables!$F$16,))))))</f>
        <v>0</v>
      </c>
      <c r="L47" s="54">
        <f>+K47*J47</f>
        <v>0</v>
      </c>
      <c r="M47" s="281"/>
      <c r="N47" s="282"/>
    </row>
    <row r="48" spans="1:115" s="1" customFormat="1" x14ac:dyDescent="0.35">
      <c r="A48" s="40"/>
      <c r="B48" s="55"/>
      <c r="C48" s="56"/>
      <c r="D48" s="56"/>
      <c r="E48" s="33"/>
      <c r="F48" s="97"/>
      <c r="G48" s="98"/>
      <c r="H48" s="56"/>
      <c r="I48" s="58"/>
      <c r="J48" s="59"/>
      <c r="K48" s="60"/>
      <c r="L48" s="58"/>
      <c r="M48" s="196"/>
      <c r="N48" s="197"/>
    </row>
    <row r="49" spans="1:115" x14ac:dyDescent="0.35">
      <c r="A49"/>
      <c r="B49" s="61"/>
      <c r="C49" s="61"/>
      <c r="D49" s="61"/>
      <c r="E49" s="329" t="s">
        <v>4</v>
      </c>
      <c r="F49" s="329"/>
      <c r="G49" s="329"/>
      <c r="H49" s="330"/>
      <c r="I49" s="99">
        <f>SUM(I45:I48)</f>
        <v>0</v>
      </c>
      <c r="J49" s="99">
        <f>SUM(J45:J48)</f>
        <v>0</v>
      </c>
      <c r="K49" s="66">
        <f>IF(J49=0,0,L49/J49)</f>
        <v>0</v>
      </c>
      <c r="L49" s="63">
        <f>SUM(L45:L48)</f>
        <v>0</v>
      </c>
    </row>
    <row r="50" spans="1:115" s="1" customFormat="1" x14ac:dyDescent="0.35">
      <c r="A50" s="40"/>
      <c r="B50" s="100"/>
      <c r="C50" s="67"/>
      <c r="D50" s="67"/>
      <c r="E50" s="101"/>
      <c r="F50" s="101"/>
      <c r="G50" s="101"/>
      <c r="H50" s="101"/>
      <c r="I50" s="192" t="str">
        <f>IF(SUM($I$45:$I$48)&gt;$F$83/2,"NOTA: El conjunt  de les despeses de la partida de col·laboracions externes no podrà superar el 50% del total de la despesa ","")</f>
        <v/>
      </c>
      <c r="J50" s="71" t="str">
        <f>IF(SUM($J$45:$J$48)&gt;$F$83/2,"REVISIÓ límit 50% del pressupost en Col·laboracions Externes","")</f>
        <v/>
      </c>
      <c r="K50" s="71"/>
      <c r="L50" s="72"/>
    </row>
    <row r="51" spans="1:115" s="1" customFormat="1" x14ac:dyDescent="0.35">
      <c r="A51" s="40"/>
      <c r="B51" s="102"/>
      <c r="C51" s="102"/>
      <c r="D51" s="102"/>
      <c r="E51" s="102"/>
      <c r="F51" s="102"/>
      <c r="G51" s="102"/>
      <c r="H51" s="102"/>
      <c r="I51" s="102"/>
      <c r="J51" s="102"/>
      <c r="K51" s="102"/>
      <c r="L51" s="102"/>
    </row>
    <row r="52" spans="1:115" s="1" customFormat="1" ht="15" thickBot="1" x14ac:dyDescent="0.4">
      <c r="A52" s="40"/>
      <c r="B52" s="42" t="s">
        <v>2</v>
      </c>
      <c r="C52" s="103"/>
      <c r="D52" s="103"/>
      <c r="E52" s="103"/>
      <c r="F52" s="103"/>
      <c r="G52" s="103"/>
      <c r="H52" s="103"/>
      <c r="I52" s="103"/>
      <c r="J52" s="103"/>
      <c r="K52" s="103"/>
      <c r="L52" s="103"/>
      <c r="M52" s="103"/>
      <c r="N52" s="103"/>
    </row>
    <row r="53" spans="1:115" s="1" customFormat="1" x14ac:dyDescent="0.35">
      <c r="A53" s="40"/>
      <c r="B53" s="95" t="s">
        <v>112</v>
      </c>
      <c r="C53" s="102"/>
      <c r="D53" s="102"/>
      <c r="E53" s="102"/>
      <c r="F53" s="102"/>
      <c r="G53" s="102"/>
      <c r="H53" s="102"/>
      <c r="I53" s="102"/>
      <c r="J53" s="102"/>
      <c r="K53" s="102"/>
      <c r="L53" s="102"/>
    </row>
    <row r="54" spans="1:115" s="1" customFormat="1" x14ac:dyDescent="0.35">
      <c r="A54" s="40"/>
      <c r="B54" s="95"/>
      <c r="C54" s="67"/>
      <c r="D54" s="67"/>
      <c r="E54" s="2"/>
      <c r="F54" s="77"/>
      <c r="G54" s="77"/>
      <c r="H54" s="96"/>
    </row>
    <row r="55" spans="1:115" s="49" customFormat="1" ht="30.75" customHeight="1" x14ac:dyDescent="0.35">
      <c r="A55" s="45"/>
      <c r="B55" s="46" t="s">
        <v>35</v>
      </c>
      <c r="C55" s="46" t="s">
        <v>0</v>
      </c>
      <c r="D55" s="47" t="s">
        <v>24</v>
      </c>
      <c r="E55" s="285" t="s">
        <v>18</v>
      </c>
      <c r="F55" s="286"/>
      <c r="G55" s="286"/>
      <c r="H55" s="287"/>
      <c r="I55" s="46" t="s">
        <v>26</v>
      </c>
      <c r="J55" s="47" t="s">
        <v>27</v>
      </c>
      <c r="K55" s="104" t="s">
        <v>20</v>
      </c>
      <c r="L55" s="104" t="s">
        <v>21</v>
      </c>
      <c r="M55" s="283" t="s">
        <v>108</v>
      </c>
      <c r="N55" s="284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  <c r="AL55" s="10"/>
      <c r="AM55" s="10"/>
      <c r="AN55" s="10"/>
      <c r="AO55" s="10"/>
      <c r="AP55" s="10"/>
      <c r="AQ55" s="10"/>
      <c r="AR55" s="10"/>
      <c r="AS55" s="10"/>
      <c r="AT55" s="10"/>
      <c r="AU55" s="10"/>
      <c r="AV55" s="10"/>
      <c r="AW55" s="10"/>
      <c r="AX55" s="10"/>
      <c r="AY55" s="10"/>
      <c r="AZ55" s="10"/>
      <c r="BA55" s="10"/>
      <c r="BB55" s="10"/>
      <c r="BC55" s="10"/>
      <c r="BD55" s="10"/>
      <c r="BE55" s="10"/>
      <c r="BF55" s="10"/>
      <c r="BG55" s="10"/>
      <c r="BH55" s="10"/>
      <c r="BI55" s="10"/>
      <c r="BJ55" s="10"/>
      <c r="BK55" s="10"/>
      <c r="BL55" s="10"/>
      <c r="BM55" s="10"/>
      <c r="BN55" s="10"/>
      <c r="BO55" s="10"/>
      <c r="BP55" s="10"/>
      <c r="BQ55" s="10"/>
      <c r="BR55" s="10"/>
      <c r="BS55" s="10"/>
      <c r="BT55" s="10"/>
      <c r="BU55" s="10"/>
      <c r="BV55" s="10"/>
      <c r="BW55" s="10"/>
      <c r="BX55" s="10"/>
      <c r="BY55" s="10"/>
      <c r="BZ55" s="10"/>
      <c r="CA55" s="10"/>
      <c r="CB55" s="10"/>
      <c r="CC55" s="10"/>
      <c r="CD55" s="10"/>
      <c r="CE55" s="10"/>
      <c r="CF55" s="10"/>
      <c r="CG55" s="10"/>
      <c r="CH55" s="10"/>
      <c r="CI55" s="10"/>
      <c r="CJ55" s="10"/>
      <c r="CK55" s="10"/>
      <c r="CL55" s="10"/>
      <c r="CM55" s="10"/>
      <c r="CN55" s="10"/>
      <c r="CO55" s="10"/>
      <c r="CP55" s="10"/>
      <c r="CQ55" s="10"/>
      <c r="CR55" s="10"/>
      <c r="CS55" s="10"/>
      <c r="CT55" s="10"/>
      <c r="CU55" s="10"/>
      <c r="CV55" s="10"/>
      <c r="CW55" s="10"/>
      <c r="CX55" s="10"/>
      <c r="CY55" s="10"/>
      <c r="CZ55" s="10"/>
      <c r="DA55" s="10"/>
      <c r="DB55" s="10"/>
      <c r="DC55" s="10"/>
      <c r="DD55" s="10"/>
      <c r="DE55" s="10"/>
      <c r="DF55" s="10"/>
      <c r="DG55" s="10"/>
      <c r="DH55" s="10"/>
      <c r="DI55" s="10"/>
      <c r="DJ55" s="10"/>
      <c r="DK55" s="10"/>
    </row>
    <row r="56" spans="1:115" x14ac:dyDescent="0.35">
      <c r="B56" s="3"/>
      <c r="C56" s="4"/>
      <c r="D56" s="105"/>
      <c r="E56" s="209"/>
      <c r="F56" s="189"/>
      <c r="G56" s="189"/>
      <c r="H56" s="191"/>
      <c r="I56" s="31"/>
      <c r="J56" s="52"/>
      <c r="K56" s="53">
        <f>IF(AND($E$9="Gran empresa",D56="Recerca"),Desplegables!$F$15,IF(AND($E$9="Gran empresa",D56="Desenvolupament"),Desplegables!$F$18,IF(AND($E$9="Mitjana empresa",D56="Recerca"),Desplegables!$F$14,IF(AND($E$9="Mitjana empresa",D56="Desenvolupament"),Desplegables!$F$17,IF(AND($E$9="Petita empresa",D56="Recerca"),Desplegables!$F$13,IF(AND($E$9="Petita empresa",D56="Desenvolupament"),Desplegables!$F$16,))))))</f>
        <v>0</v>
      </c>
      <c r="L56" s="54">
        <f>+K56*J56</f>
        <v>0</v>
      </c>
      <c r="M56" s="281"/>
      <c r="N56" s="282"/>
    </row>
    <row r="57" spans="1:115" x14ac:dyDescent="0.35">
      <c r="B57" s="3"/>
      <c r="C57" s="4"/>
      <c r="D57" s="105"/>
      <c r="E57" s="209"/>
      <c r="F57" s="189"/>
      <c r="G57" s="189"/>
      <c r="H57" s="191"/>
      <c r="I57" s="31"/>
      <c r="J57" s="52"/>
      <c r="K57" s="53">
        <f>IF(AND($E$9="Gran empresa",D57="Recerca"),Desplegables!$F$15,IF(AND($E$9="Gran empresa",D57="Desenvolupament"),Desplegables!$F$18,IF(AND($E$9="Mitjana empresa",D57="Recerca"),Desplegables!$F$14,IF(AND($E$9="Mitjana empresa",D57="Desenvolupament"),Desplegables!$F$17,IF(AND($E$9="Petita empresa",D57="Recerca"),Desplegables!$F$13,IF(AND($E$9="Petita empresa",D57="Desenvolupament"),Desplegables!$F$16,))))))</f>
        <v>0</v>
      </c>
      <c r="L57" s="54">
        <f>+K57*J57</f>
        <v>0</v>
      </c>
      <c r="M57" s="281"/>
      <c r="N57" s="282"/>
    </row>
    <row r="58" spans="1:115" x14ac:dyDescent="0.35">
      <c r="B58" s="3"/>
      <c r="C58" s="4"/>
      <c r="D58" s="105"/>
      <c r="E58" s="209"/>
      <c r="F58" s="189"/>
      <c r="G58" s="189"/>
      <c r="H58" s="191"/>
      <c r="I58" s="31"/>
      <c r="J58" s="52"/>
      <c r="K58" s="53">
        <f>IF(AND($E$9="Gran empresa",D58="Recerca"),Desplegables!$F$15,IF(AND($E$9="Gran empresa",D58="Desenvolupament"),Desplegables!$F$18,IF(AND($E$9="Mitjana empresa",D58="Recerca"),Desplegables!$F$14,IF(AND($E$9="Mitjana empresa",D58="Desenvolupament"),Desplegables!$F$17,IF(AND($E$9="Petita empresa",D58="Recerca"),Desplegables!$F$13,IF(AND($E$9="Petita empresa",D58="Desenvolupament"),Desplegables!$F$16,))))))</f>
        <v>0</v>
      </c>
      <c r="L58" s="54">
        <f>+K58*J58</f>
        <v>0</v>
      </c>
      <c r="M58" s="281"/>
      <c r="N58" s="282"/>
    </row>
    <row r="59" spans="1:115" x14ac:dyDescent="0.35">
      <c r="B59" s="55"/>
      <c r="C59" s="56"/>
      <c r="D59" s="106"/>
      <c r="E59" s="33"/>
      <c r="F59" s="97"/>
      <c r="G59" s="97"/>
      <c r="H59" s="107"/>
      <c r="I59" s="58"/>
      <c r="J59" s="59"/>
      <c r="K59" s="60"/>
      <c r="L59" s="58"/>
      <c r="M59" s="196"/>
      <c r="N59" s="197"/>
    </row>
    <row r="60" spans="1:115" x14ac:dyDescent="0.35">
      <c r="B60" s="108"/>
      <c r="C60" s="108"/>
      <c r="D60" s="61"/>
      <c r="E60" s="328" t="s">
        <v>4</v>
      </c>
      <c r="F60" s="328"/>
      <c r="G60" s="328"/>
      <c r="H60" s="328"/>
      <c r="I60" s="109">
        <f>SUM(I56:I59)</f>
        <v>0</v>
      </c>
      <c r="J60" s="110">
        <f>SUM(J56:J59)</f>
        <v>0</v>
      </c>
      <c r="K60" s="66">
        <f>IF(J60=0,0,L60/J60)</f>
        <v>0</v>
      </c>
      <c r="L60" s="63">
        <f>SUM(L56:L59)</f>
        <v>0</v>
      </c>
    </row>
    <row r="61" spans="1:115" s="1" customFormat="1" x14ac:dyDescent="0.35">
      <c r="A61" s="40"/>
      <c r="B61" s="100"/>
      <c r="C61" s="67"/>
      <c r="D61" s="67"/>
      <c r="E61" s="101"/>
      <c r="F61" s="101"/>
      <c r="G61" s="101"/>
      <c r="H61" s="101"/>
      <c r="I61" s="70"/>
      <c r="J61" s="71"/>
      <c r="K61" s="71"/>
      <c r="L61" s="72"/>
    </row>
    <row r="62" spans="1:115" s="1" customFormat="1" x14ac:dyDescent="0.35">
      <c r="A62" s="40"/>
      <c r="B62" s="102"/>
      <c r="C62" s="102"/>
      <c r="D62" s="102"/>
      <c r="E62" s="102"/>
      <c r="F62" s="102"/>
      <c r="G62" s="102"/>
      <c r="H62" s="102"/>
      <c r="I62" s="102"/>
      <c r="J62" s="102"/>
      <c r="K62" s="102"/>
      <c r="L62" s="102"/>
    </row>
    <row r="63" spans="1:115" s="1" customFormat="1" ht="15" thickBot="1" x14ac:dyDescent="0.4">
      <c r="A63" s="40"/>
      <c r="B63" s="42" t="s">
        <v>19</v>
      </c>
      <c r="C63" s="23"/>
      <c r="D63" s="23"/>
      <c r="E63" s="23"/>
      <c r="F63" s="23"/>
      <c r="G63" s="23"/>
      <c r="H63" s="111"/>
      <c r="I63" s="23"/>
      <c r="J63" s="23"/>
      <c r="K63" s="23"/>
      <c r="L63" s="23"/>
      <c r="M63" s="23"/>
      <c r="N63" s="23"/>
    </row>
    <row r="64" spans="1:115" s="1" customFormat="1" x14ac:dyDescent="0.35">
      <c r="A64" s="40"/>
      <c r="B64" s="112" t="s">
        <v>179</v>
      </c>
      <c r="H64" s="113"/>
    </row>
    <row r="65" spans="1:115" s="1" customFormat="1" x14ac:dyDescent="0.35">
      <c r="A65" s="40"/>
      <c r="B65" s="41"/>
      <c r="H65" s="113"/>
    </row>
    <row r="66" spans="1:115" s="49" customFormat="1" ht="30.75" customHeight="1" x14ac:dyDescent="0.35">
      <c r="A66" s="45"/>
      <c r="B66" s="10"/>
      <c r="C66" s="46" t="s">
        <v>0</v>
      </c>
      <c r="D66" s="47" t="s">
        <v>24</v>
      </c>
      <c r="E66" s="285" t="s">
        <v>18</v>
      </c>
      <c r="F66" s="286"/>
      <c r="G66" s="286"/>
      <c r="H66" s="287"/>
      <c r="I66" s="46" t="s">
        <v>26</v>
      </c>
      <c r="J66" s="47" t="s">
        <v>27</v>
      </c>
      <c r="K66" s="104" t="s">
        <v>20</v>
      </c>
      <c r="L66" s="104" t="s">
        <v>21</v>
      </c>
      <c r="M66" s="283" t="s">
        <v>108</v>
      </c>
      <c r="N66" s="284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  <c r="AF66" s="10"/>
      <c r="AG66" s="10"/>
      <c r="AH66" s="10"/>
      <c r="AI66" s="10"/>
      <c r="AJ66" s="10"/>
      <c r="AK66" s="10"/>
      <c r="AL66" s="10"/>
      <c r="AM66" s="10"/>
      <c r="AN66" s="10"/>
      <c r="AO66" s="10"/>
      <c r="AP66" s="10"/>
      <c r="AQ66" s="10"/>
      <c r="AR66" s="10"/>
      <c r="AS66" s="10"/>
      <c r="AT66" s="10"/>
      <c r="AU66" s="10"/>
      <c r="AV66" s="10"/>
      <c r="AW66" s="10"/>
      <c r="AX66" s="10"/>
      <c r="AY66" s="10"/>
      <c r="AZ66" s="10"/>
      <c r="BA66" s="10"/>
      <c r="BB66" s="10"/>
      <c r="BC66" s="10"/>
      <c r="BD66" s="10"/>
      <c r="BE66" s="10"/>
      <c r="BF66" s="10"/>
      <c r="BG66" s="10"/>
      <c r="BH66" s="10"/>
      <c r="BI66" s="10"/>
      <c r="BJ66" s="10"/>
      <c r="BK66" s="10"/>
      <c r="BL66" s="10"/>
      <c r="BM66" s="10"/>
      <c r="BN66" s="10"/>
      <c r="BO66" s="10"/>
      <c r="BP66" s="10"/>
      <c r="BQ66" s="10"/>
      <c r="BR66" s="10"/>
      <c r="BS66" s="10"/>
      <c r="BT66" s="10"/>
      <c r="BU66" s="10"/>
      <c r="BV66" s="10"/>
      <c r="BW66" s="10"/>
      <c r="BX66" s="10"/>
      <c r="BY66" s="10"/>
      <c r="BZ66" s="10"/>
      <c r="CA66" s="10"/>
      <c r="CB66" s="10"/>
      <c r="CC66" s="10"/>
      <c r="CD66" s="10"/>
      <c r="CE66" s="10"/>
      <c r="CF66" s="10"/>
      <c r="CG66" s="10"/>
      <c r="CH66" s="10"/>
      <c r="CI66" s="10"/>
      <c r="CJ66" s="10"/>
      <c r="CK66" s="10"/>
      <c r="CL66" s="10"/>
      <c r="CM66" s="10"/>
      <c r="CN66" s="10"/>
      <c r="CO66" s="10"/>
      <c r="CP66" s="10"/>
      <c r="CQ66" s="10"/>
      <c r="CR66" s="10"/>
      <c r="CS66" s="10"/>
      <c r="CT66" s="10"/>
      <c r="CU66" s="10"/>
      <c r="CV66" s="10"/>
      <c r="CW66" s="10"/>
      <c r="CX66" s="10"/>
      <c r="CY66" s="10"/>
      <c r="CZ66" s="10"/>
      <c r="DA66" s="10"/>
      <c r="DB66" s="10"/>
      <c r="DC66" s="10"/>
      <c r="DD66" s="10"/>
      <c r="DE66" s="10"/>
      <c r="DF66" s="10"/>
      <c r="DG66" s="10"/>
      <c r="DH66" s="10"/>
      <c r="DI66" s="10"/>
      <c r="DJ66" s="10"/>
      <c r="DK66" s="10"/>
    </row>
    <row r="67" spans="1:115" ht="27.75" customHeight="1" x14ac:dyDescent="0.35">
      <c r="B67" s="1"/>
      <c r="C67" s="4" t="s">
        <v>29</v>
      </c>
      <c r="D67" s="114"/>
      <c r="E67" s="331" t="s">
        <v>258</v>
      </c>
      <c r="F67" s="332"/>
      <c r="G67" s="332"/>
      <c r="H67" s="333"/>
      <c r="I67" s="31"/>
      <c r="J67" s="52"/>
      <c r="K67" s="115">
        <f>IF(AND($E$9="Gran empresa",D67="Genèric"),Desplegables!$F$22,IF(AND($E$9="Mitjana empresa",D67="Genèric"),Desplegables!$F$22,IF(AND($E$9="Petita empresa",D67="Genèric"),Desplegables!$F$22,IF(AND($E$9="Acreditat TECNIO",D67="Genèric"),Desplegables!$F$22,))))</f>
        <v>0</v>
      </c>
      <c r="L67" s="116">
        <f>+J67*K67</f>
        <v>0</v>
      </c>
      <c r="M67" s="281"/>
      <c r="N67" s="282"/>
    </row>
    <row r="68" spans="1:115" x14ac:dyDescent="0.35">
      <c r="B68" s="1"/>
      <c r="C68" s="55"/>
      <c r="D68" s="106"/>
      <c r="E68" s="33"/>
      <c r="F68" s="97"/>
      <c r="G68" s="97"/>
      <c r="H68" s="107"/>
      <c r="I68" s="58"/>
      <c r="J68" s="117"/>
      <c r="K68" s="118"/>
      <c r="L68" s="119"/>
      <c r="M68" s="196"/>
      <c r="N68" s="197"/>
    </row>
    <row r="69" spans="1:115" x14ac:dyDescent="0.35">
      <c r="B69" s="100"/>
      <c r="C69" s="108"/>
      <c r="D69" s="108"/>
      <c r="E69" s="329" t="s">
        <v>4</v>
      </c>
      <c r="F69" s="329"/>
      <c r="G69" s="329"/>
      <c r="H69" s="330"/>
      <c r="I69" s="99">
        <f>SUM(I67:I68)</f>
        <v>0</v>
      </c>
      <c r="J69" s="120">
        <f>SUM(J67:J68)</f>
        <v>0</v>
      </c>
      <c r="K69" s="121">
        <f>IF(J69=0,0,L69/J69)</f>
        <v>0</v>
      </c>
      <c r="L69" s="122">
        <f>SUM(L67:L68)</f>
        <v>0</v>
      </c>
    </row>
    <row r="70" spans="1:115" s="1" customFormat="1" x14ac:dyDescent="0.35">
      <c r="A70" s="40"/>
      <c r="I70" s="123" t="str">
        <f>IF(SUM(I67:I68)&gt;3000,"NOTA: Es permet un import màxim de 1.500 euros","")</f>
        <v/>
      </c>
      <c r="J70" s="1" t="str">
        <f>IF(SUM(J67:J68)&gt;3000,"NOTA: Es permet un import màxim de 1.500 euros","")</f>
        <v/>
      </c>
      <c r="L70" s="123"/>
    </row>
    <row r="71" spans="1:115" x14ac:dyDescent="0.35">
      <c r="B71" s="1"/>
      <c r="C71" s="1"/>
      <c r="D71" s="1"/>
      <c r="E71" s="1"/>
      <c r="F71" s="1"/>
      <c r="G71" s="1"/>
      <c r="H71" s="113"/>
      <c r="I71" s="1"/>
      <c r="J71" s="1"/>
      <c r="K71" s="1"/>
      <c r="L71" s="123"/>
    </row>
    <row r="72" spans="1:115" ht="15" thickBot="1" x14ac:dyDescent="0.4">
      <c r="B72" s="124"/>
      <c r="C72" s="125" t="s">
        <v>5</v>
      </c>
      <c r="D72" s="125"/>
      <c r="E72" s="126"/>
      <c r="F72" s="127"/>
      <c r="G72" s="127"/>
      <c r="H72" s="126"/>
      <c r="I72" s="23"/>
      <c r="J72" s="23"/>
      <c r="K72" s="23"/>
      <c r="L72" s="128"/>
      <c r="M72" s="23"/>
    </row>
    <row r="73" spans="1:115" s="49" customFormat="1" ht="30.75" customHeight="1" thickBot="1" x14ac:dyDescent="0.4">
      <c r="A73" s="45"/>
      <c r="B73" s="10"/>
      <c r="C73" s="10"/>
      <c r="D73" s="10"/>
      <c r="E73" s="10"/>
      <c r="F73" s="324" t="s">
        <v>26</v>
      </c>
      <c r="G73" s="325"/>
      <c r="H73" s="325"/>
      <c r="I73" s="326"/>
      <c r="J73" s="335" t="s">
        <v>27</v>
      </c>
      <c r="K73" s="335"/>
      <c r="L73" s="335"/>
      <c r="M73" s="129" t="s">
        <v>21</v>
      </c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  <c r="AF73" s="10"/>
      <c r="AG73" s="10"/>
      <c r="AH73" s="10"/>
      <c r="AI73" s="10"/>
      <c r="AJ73" s="10"/>
      <c r="AK73" s="10"/>
      <c r="AL73" s="10"/>
      <c r="AM73" s="10"/>
      <c r="AN73" s="10"/>
      <c r="AO73" s="10"/>
      <c r="AP73" s="10"/>
      <c r="AQ73" s="10"/>
      <c r="AR73" s="10"/>
      <c r="AS73" s="10"/>
      <c r="AT73" s="10"/>
      <c r="AU73" s="10"/>
      <c r="AV73" s="10"/>
      <c r="AW73" s="10"/>
      <c r="AX73" s="10"/>
      <c r="AY73" s="10"/>
      <c r="AZ73" s="10"/>
      <c r="BA73" s="10"/>
      <c r="BB73" s="10"/>
      <c r="BC73" s="10"/>
      <c r="BD73" s="10"/>
      <c r="BE73" s="10"/>
      <c r="BF73" s="10"/>
      <c r="BG73" s="10"/>
      <c r="BH73" s="10"/>
      <c r="BI73" s="10"/>
      <c r="BJ73" s="10"/>
      <c r="BK73" s="10"/>
      <c r="BL73" s="10"/>
      <c r="BM73" s="10"/>
      <c r="BN73" s="10"/>
      <c r="BO73" s="10"/>
      <c r="BP73" s="10"/>
      <c r="BQ73" s="10"/>
      <c r="BR73" s="10"/>
      <c r="BS73" s="10"/>
      <c r="BT73" s="10"/>
      <c r="BU73" s="10"/>
      <c r="BV73" s="10"/>
      <c r="BW73" s="10"/>
      <c r="BX73" s="10"/>
      <c r="BY73" s="10"/>
      <c r="BZ73" s="10"/>
      <c r="CA73" s="10"/>
      <c r="CB73" s="10"/>
      <c r="CC73" s="10"/>
      <c r="CD73" s="10"/>
      <c r="CE73" s="10"/>
      <c r="CF73" s="10"/>
      <c r="CG73" s="10"/>
      <c r="CH73" s="10"/>
      <c r="CI73" s="10"/>
      <c r="CJ73" s="10"/>
      <c r="CK73" s="10"/>
      <c r="CL73" s="10"/>
      <c r="CM73" s="10"/>
      <c r="CN73" s="10"/>
      <c r="CO73" s="10"/>
      <c r="CP73" s="10"/>
      <c r="CQ73" s="10"/>
      <c r="CR73" s="10"/>
      <c r="CS73" s="10"/>
      <c r="CT73" s="10"/>
      <c r="CU73" s="10"/>
      <c r="CV73" s="10"/>
      <c r="CW73" s="10"/>
      <c r="CX73" s="10"/>
      <c r="CY73" s="10"/>
      <c r="CZ73" s="10"/>
      <c r="DA73" s="10"/>
      <c r="DB73" s="10"/>
      <c r="DC73" s="10"/>
      <c r="DD73" s="10"/>
      <c r="DE73" s="10"/>
      <c r="DF73" s="10"/>
      <c r="DG73" s="10"/>
      <c r="DH73" s="10"/>
      <c r="DI73" s="10"/>
      <c r="DJ73" s="10"/>
      <c r="DK73" s="10"/>
    </row>
    <row r="74" spans="1:115" x14ac:dyDescent="0.35">
      <c r="B74" s="1"/>
      <c r="C74" s="288" t="s">
        <v>7</v>
      </c>
      <c r="D74" s="289"/>
      <c r="E74" s="130" t="s">
        <v>1</v>
      </c>
      <c r="F74" s="294">
        <f>+SUMIFS($I$23:$I$26,$C$23:$C$26,$C$74)</f>
        <v>0</v>
      </c>
      <c r="G74" s="294"/>
      <c r="H74" s="294"/>
      <c r="I74" s="327">
        <f>+SUM($F$74:$F$77)</f>
        <v>0</v>
      </c>
      <c r="J74" s="131">
        <f>+SUMIFS($J$23:$J$26,$D$23:$D$26,$C$74)</f>
        <v>0</v>
      </c>
      <c r="K74" s="336">
        <f>+SUM($J$74:$J$77)</f>
        <v>0</v>
      </c>
      <c r="L74" s="336"/>
      <c r="M74" s="132">
        <f>+SUMIFS(L23:L26,D23:D26,C74)</f>
        <v>0</v>
      </c>
    </row>
    <row r="75" spans="1:115" x14ac:dyDescent="0.35">
      <c r="B75" s="1"/>
      <c r="C75" s="290"/>
      <c r="D75" s="291"/>
      <c r="E75" s="130" t="s">
        <v>3</v>
      </c>
      <c r="F75" s="294">
        <f>+SUMIFS($I$45:$I$48,$C$45:$C$48,$C$74)</f>
        <v>0</v>
      </c>
      <c r="G75" s="294"/>
      <c r="H75" s="294"/>
      <c r="I75" s="295"/>
      <c r="J75" s="133">
        <f>+SUMIFS($J$45:$J$48,$D$45:$D$48,$C$74)</f>
        <v>0</v>
      </c>
      <c r="K75" s="337"/>
      <c r="L75" s="337"/>
      <c r="M75" s="134">
        <f>+SUMIFS(L45:L48,D45:D48,C74)</f>
        <v>0</v>
      </c>
    </row>
    <row r="76" spans="1:115" x14ac:dyDescent="0.35">
      <c r="B76" s="1"/>
      <c r="C76" s="290"/>
      <c r="D76" s="291"/>
      <c r="E76" s="130" t="s">
        <v>2</v>
      </c>
      <c r="F76" s="294">
        <f>+SUMIFS($I$56:$I$59,$C$56:$C$59,$C$74)</f>
        <v>0</v>
      </c>
      <c r="G76" s="294"/>
      <c r="H76" s="294"/>
      <c r="I76" s="295"/>
      <c r="J76" s="133">
        <f>+SUMIFS($J$56:$J$59,$D$56:$D$59,$C$74)</f>
        <v>0</v>
      </c>
      <c r="K76" s="337"/>
      <c r="L76" s="337"/>
      <c r="M76" s="134">
        <f>+SUMIFS(L56:L59,D56:D59,C74)</f>
        <v>0</v>
      </c>
    </row>
    <row r="77" spans="1:115" x14ac:dyDescent="0.35">
      <c r="B77" s="1"/>
      <c r="C77" s="292"/>
      <c r="D77" s="293"/>
      <c r="E77" s="130" t="s">
        <v>14</v>
      </c>
      <c r="F77" s="294">
        <f>+F74*Desplegables!$E$24</f>
        <v>0</v>
      </c>
      <c r="G77" s="294"/>
      <c r="H77" s="294"/>
      <c r="I77" s="295"/>
      <c r="J77" s="133">
        <f>+J74*Desplegables!$E$24</f>
        <v>0</v>
      </c>
      <c r="K77" s="337"/>
      <c r="L77" s="337"/>
      <c r="M77" s="134">
        <f>+M74*Desplegables!$E$24</f>
        <v>0</v>
      </c>
    </row>
    <row r="78" spans="1:115" x14ac:dyDescent="0.35">
      <c r="B78" s="1"/>
      <c r="C78" s="288" t="s">
        <v>6</v>
      </c>
      <c r="D78" s="289"/>
      <c r="E78" s="130" t="s">
        <v>1</v>
      </c>
      <c r="F78" s="294">
        <f>+SUMIFS($I$23:$I$26,$C$23:$C$26,$C$78)</f>
        <v>0</v>
      </c>
      <c r="G78" s="294"/>
      <c r="H78" s="294"/>
      <c r="I78" s="295">
        <f>+SUM($F$78:$F$81)</f>
        <v>0</v>
      </c>
      <c r="J78" s="133">
        <f>+SUMIFS($J$23:$J$26,$D$23:$D$26,$C$78)</f>
        <v>0</v>
      </c>
      <c r="K78" s="337">
        <f>+SUM($J$78:$J$81)</f>
        <v>0</v>
      </c>
      <c r="L78" s="337"/>
      <c r="M78" s="134">
        <f>+SUMIFS(L23:L26,D23:D26,C78)</f>
        <v>0</v>
      </c>
    </row>
    <row r="79" spans="1:115" x14ac:dyDescent="0.35">
      <c r="B79" s="1"/>
      <c r="C79" s="290"/>
      <c r="D79" s="291"/>
      <c r="E79" s="130" t="s">
        <v>3</v>
      </c>
      <c r="F79" s="294">
        <f>+SUMIFS($I$45:$I$48,$C$45:$C$48,$C$78)</f>
        <v>0</v>
      </c>
      <c r="G79" s="294"/>
      <c r="H79" s="294"/>
      <c r="I79" s="295"/>
      <c r="J79" s="133">
        <f>+SUMIFS($J$45:$J$48,$D$45:$D$48,$C$78)</f>
        <v>0</v>
      </c>
      <c r="K79" s="337"/>
      <c r="L79" s="337"/>
      <c r="M79" s="134">
        <f>+SUMIFS(L45:L48,D45:D48,C78)</f>
        <v>0</v>
      </c>
    </row>
    <row r="80" spans="1:115" x14ac:dyDescent="0.35">
      <c r="B80" s="1"/>
      <c r="C80" s="290"/>
      <c r="D80" s="291"/>
      <c r="E80" s="130" t="s">
        <v>2</v>
      </c>
      <c r="F80" s="294">
        <f>+SUMIFS($I$56:$I$59,$C$56:$C$59,$C$78)</f>
        <v>0</v>
      </c>
      <c r="G80" s="294"/>
      <c r="H80" s="294"/>
      <c r="I80" s="295"/>
      <c r="J80" s="133">
        <f>+SUMIFS($J$56:$J$59,$D$56:$D$59,$C$78)</f>
        <v>0</v>
      </c>
      <c r="K80" s="337"/>
      <c r="L80" s="337"/>
      <c r="M80" s="134">
        <f>+SUMIFS(L56:L59,D56:D59,C78)</f>
        <v>0</v>
      </c>
    </row>
    <row r="81" spans="2:13" x14ac:dyDescent="0.35">
      <c r="B81" s="1"/>
      <c r="C81" s="292"/>
      <c r="D81" s="293"/>
      <c r="E81" s="130" t="s">
        <v>14</v>
      </c>
      <c r="F81" s="294">
        <f>+F78*Desplegables!$E$24</f>
        <v>0</v>
      </c>
      <c r="G81" s="294"/>
      <c r="H81" s="294"/>
      <c r="I81" s="295"/>
      <c r="J81" s="133">
        <f>+J78*Desplegables!$E$24</f>
        <v>0</v>
      </c>
      <c r="K81" s="337"/>
      <c r="L81" s="337"/>
      <c r="M81" s="134">
        <f>+M78*Desplegables!$E$24</f>
        <v>0</v>
      </c>
    </row>
    <row r="82" spans="2:13" ht="15" thickBot="1" x14ac:dyDescent="0.4">
      <c r="B82" s="1"/>
      <c r="C82" s="296" t="s">
        <v>29</v>
      </c>
      <c r="D82" s="297"/>
      <c r="E82" s="135" t="s">
        <v>30</v>
      </c>
      <c r="F82" s="298">
        <f>+SUMIFS($I$67:$I$68,$C$67:$C$68,$C$82)</f>
        <v>0</v>
      </c>
      <c r="G82" s="298"/>
      <c r="H82" s="298"/>
      <c r="I82" s="136">
        <f>$F$82</f>
        <v>0</v>
      </c>
      <c r="J82" s="137">
        <f>+SUMIFS($J$67:$J$68,$D$67:$D$68,$C$82)</f>
        <v>0</v>
      </c>
      <c r="K82" s="338">
        <f>$J$82</f>
        <v>0</v>
      </c>
      <c r="L82" s="339"/>
      <c r="M82" s="138">
        <f>+SUM(L67:L68)</f>
        <v>0</v>
      </c>
    </row>
    <row r="83" spans="2:13" ht="15.5" x14ac:dyDescent="0.35">
      <c r="B83" s="1"/>
      <c r="C83" s="1"/>
      <c r="D83" s="1"/>
      <c r="E83" s="139" t="s">
        <v>40</v>
      </c>
      <c r="F83" s="299">
        <f>SUM($F$74:$F$82)</f>
        <v>0</v>
      </c>
      <c r="G83" s="300"/>
      <c r="H83" s="300"/>
      <c r="I83" s="301"/>
      <c r="J83" s="340">
        <f>SUM($K$74:$K$82)</f>
        <v>0</v>
      </c>
      <c r="K83" s="341"/>
      <c r="L83" s="341"/>
      <c r="M83" s="140">
        <f>IF(AND(E9&lt;&gt;"Acreditat TECNIO",SUM(M74:M82)&gt;Desplegables!H19),Desplegables!H19,SUM(M74:M82))</f>
        <v>0</v>
      </c>
    </row>
    <row r="84" spans="2:13" ht="15.5" x14ac:dyDescent="0.35">
      <c r="B84" s="1"/>
      <c r="C84" s="1"/>
      <c r="D84" s="1"/>
      <c r="E84" s="139"/>
      <c r="F84" s="306"/>
      <c r="G84" s="306"/>
      <c r="H84" s="306"/>
      <c r="I84" s="306"/>
      <c r="J84" s="334"/>
      <c r="K84" s="334"/>
      <c r="L84" s="334"/>
      <c r="M84" s="141" t="str">
        <f>IF($M$83=250000,"NOTA: Ajut limitat per superar màxim establert","")</f>
        <v/>
      </c>
    </row>
    <row r="85" spans="2:13" ht="15.5" x14ac:dyDescent="0.35"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41"/>
    </row>
    <row r="86" spans="2:13" x14ac:dyDescent="0.35"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</row>
    <row r="87" spans="2:13" x14ac:dyDescent="0.35">
      <c r="B87" s="1"/>
      <c r="C87" s="142" t="s">
        <v>107</v>
      </c>
      <c r="D87" s="25"/>
      <c r="E87" s="25"/>
      <c r="F87" s="25"/>
      <c r="G87" s="25"/>
      <c r="H87" s="25"/>
      <c r="I87" s="25"/>
      <c r="J87" s="1"/>
      <c r="K87" s="1"/>
      <c r="L87" s="1"/>
    </row>
    <row r="88" spans="2:13" x14ac:dyDescent="0.35"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</row>
    <row r="89" spans="2:13" ht="15" thickBot="1" x14ac:dyDescent="0.4">
      <c r="B89" s="1"/>
      <c r="C89" s="302" t="s">
        <v>126</v>
      </c>
      <c r="D89" s="302"/>
      <c r="E89" s="302"/>
      <c r="F89" s="302" t="s">
        <v>83</v>
      </c>
      <c r="G89" s="302"/>
      <c r="H89" s="302"/>
      <c r="I89" s="302"/>
      <c r="J89" s="1"/>
      <c r="K89" s="1"/>
      <c r="L89" s="1"/>
    </row>
    <row r="90" spans="2:13" ht="15.5" x14ac:dyDescent="0.35">
      <c r="B90" s="1"/>
      <c r="C90" s="303">
        <f>IF(AND($E$8="Gran empresa",$C$74="Recerca"),$I$74,IF(AND($E$8="Mitjana empresa",$C$74="Recerca"),$I$74,IF(AND($E$8="Petita empresa",$C$74="Recerca"),$I$74,IF($E$8="Acreditat TECNIO",0,))))</f>
        <v>0</v>
      </c>
      <c r="D90" s="303"/>
      <c r="E90" s="303"/>
      <c r="F90" s="303">
        <f>IF(AND($E$8="Gran empresa",$C$78="Desenvolupament"),$I$78,IF(AND($E$8="Mitjana empresa",$C$78="Desenvolupament"),$I$78,IF(AND($E$8="Petita empresa",$C$78="Desenvolupament"),$I$78,IF($E$8="Acreditat TECNIO",0,))))</f>
        <v>0</v>
      </c>
      <c r="G90" s="304"/>
      <c r="H90" s="304"/>
      <c r="I90" s="304"/>
      <c r="J90" s="1"/>
      <c r="K90" s="1"/>
      <c r="L90" s="1"/>
    </row>
    <row r="91" spans="2:13" ht="15" thickBot="1" x14ac:dyDescent="0.4">
      <c r="B91" s="1"/>
      <c r="C91" s="302" t="s">
        <v>89</v>
      </c>
      <c r="D91" s="302"/>
      <c r="E91" s="302"/>
      <c r="F91" s="302" t="s">
        <v>82</v>
      </c>
      <c r="G91" s="302"/>
      <c r="H91" s="302"/>
      <c r="I91" s="302"/>
      <c r="J91" s="1"/>
      <c r="K91" s="1"/>
      <c r="L91" s="1"/>
    </row>
    <row r="92" spans="2:13" ht="15.5" x14ac:dyDescent="0.35">
      <c r="B92" s="1"/>
      <c r="C92" s="305">
        <f>IF($C$82="Genèric",$I$82)</f>
        <v>0</v>
      </c>
      <c r="D92" s="305"/>
      <c r="E92" s="305"/>
      <c r="F92" s="303">
        <f>IF($E$8="Acreditat TECNIO",SUM($I$74+$I$78),0)</f>
        <v>0</v>
      </c>
      <c r="G92" s="304"/>
      <c r="H92" s="304"/>
      <c r="I92" s="304"/>
      <c r="J92" s="1"/>
      <c r="K92" s="1"/>
      <c r="L92" s="1"/>
    </row>
    <row r="93" spans="2:13" ht="15" thickBot="1" x14ac:dyDescent="0.4">
      <c r="B93" s="1"/>
      <c r="C93" s="1"/>
      <c r="D93" s="1"/>
      <c r="E93" s="1"/>
      <c r="F93" s="302" t="s">
        <v>81</v>
      </c>
      <c r="G93" s="302"/>
      <c r="H93" s="302"/>
      <c r="I93" s="302"/>
      <c r="J93" s="1"/>
      <c r="K93" s="1"/>
      <c r="L93" s="1"/>
    </row>
    <row r="94" spans="2:13" ht="15.5" x14ac:dyDescent="0.35">
      <c r="B94" s="1"/>
      <c r="C94" s="1"/>
      <c r="D94" s="1"/>
      <c r="E94" s="1"/>
      <c r="F94" s="303">
        <f>$F$83</f>
        <v>0</v>
      </c>
      <c r="G94" s="304"/>
      <c r="H94" s="304"/>
      <c r="I94" s="304"/>
      <c r="J94" s="1"/>
      <c r="K94" s="1"/>
      <c r="L94" s="1"/>
    </row>
    <row r="95" spans="2:13" x14ac:dyDescent="0.35"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</row>
    <row r="96" spans="2:13" x14ac:dyDescent="0.35"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</row>
    <row r="97" spans="2:12" x14ac:dyDescent="0.35"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</row>
    <row r="98" spans="2:12" x14ac:dyDescent="0.35"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</row>
    <row r="99" spans="2:12" x14ac:dyDescent="0.35"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</row>
    <row r="100" spans="2:12" x14ac:dyDescent="0.35"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</row>
    <row r="101" spans="2:12" x14ac:dyDescent="0.35"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</row>
    <row r="102" spans="2:12" x14ac:dyDescent="0.35"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</row>
    <row r="103" spans="2:12" x14ac:dyDescent="0.35"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</row>
    <row r="104" spans="2:12" x14ac:dyDescent="0.35"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</row>
    <row r="105" spans="2:12" x14ac:dyDescent="0.35"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</row>
    <row r="106" spans="2:12" x14ac:dyDescent="0.35"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</row>
    <row r="107" spans="2:12" x14ac:dyDescent="0.35"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</row>
    <row r="108" spans="2:12" x14ac:dyDescent="0.35"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</row>
    <row r="109" spans="2:12" x14ac:dyDescent="0.35"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</row>
    <row r="110" spans="2:12" x14ac:dyDescent="0.35"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</row>
    <row r="111" spans="2:12" x14ac:dyDescent="0.35"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</row>
    <row r="112" spans="2:12" x14ac:dyDescent="0.35"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</row>
    <row r="113" spans="2:12" x14ac:dyDescent="0.35"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</row>
    <row r="114" spans="2:12" x14ac:dyDescent="0.35"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</row>
    <row r="115" spans="2:12" x14ac:dyDescent="0.35"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</row>
    <row r="116" spans="2:12" x14ac:dyDescent="0.35"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</row>
    <row r="117" spans="2:12" x14ac:dyDescent="0.35"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</row>
    <row r="118" spans="2:12" x14ac:dyDescent="0.35"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</row>
    <row r="119" spans="2:12" x14ac:dyDescent="0.35"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</row>
    <row r="120" spans="2:12" x14ac:dyDescent="0.35"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</row>
    <row r="121" spans="2:12" x14ac:dyDescent="0.35"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</row>
    <row r="122" spans="2:12" x14ac:dyDescent="0.35"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</row>
    <row r="123" spans="2:12" x14ac:dyDescent="0.35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</row>
    <row r="124" spans="2:12" x14ac:dyDescent="0.35"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</row>
    <row r="125" spans="2:12" x14ac:dyDescent="0.35"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</row>
    <row r="126" spans="2:12" x14ac:dyDescent="0.35"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</row>
    <row r="127" spans="2:12" x14ac:dyDescent="0.35"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</row>
    <row r="128" spans="2:12" x14ac:dyDescent="0.35"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</row>
    <row r="129" spans="2:12" x14ac:dyDescent="0.35"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</row>
    <row r="130" spans="2:12" x14ac:dyDescent="0.35"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</row>
    <row r="131" spans="2:12" x14ac:dyDescent="0.35"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</row>
    <row r="132" spans="2:12" x14ac:dyDescent="0.35"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</row>
    <row r="133" spans="2:12" x14ac:dyDescent="0.35"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</row>
    <row r="134" spans="2:12" x14ac:dyDescent="0.35"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</row>
    <row r="135" spans="2:12" x14ac:dyDescent="0.35"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</row>
    <row r="136" spans="2:12" x14ac:dyDescent="0.35"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</row>
    <row r="137" spans="2:12" x14ac:dyDescent="0.35"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</row>
    <row r="138" spans="2:12" x14ac:dyDescent="0.35"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</row>
    <row r="139" spans="2:12" x14ac:dyDescent="0.35"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</row>
    <row r="140" spans="2:12" x14ac:dyDescent="0.35"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</row>
    <row r="141" spans="2:12" x14ac:dyDescent="0.35"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</row>
    <row r="142" spans="2:12" x14ac:dyDescent="0.35"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</row>
    <row r="143" spans="2:12" x14ac:dyDescent="0.35"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</row>
    <row r="144" spans="2:12" x14ac:dyDescent="0.35"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</row>
    <row r="145" spans="2:12" x14ac:dyDescent="0.35"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</row>
    <row r="146" spans="2:12" x14ac:dyDescent="0.35"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</row>
    <row r="147" spans="2:12" x14ac:dyDescent="0.35"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</row>
    <row r="148" spans="2:12" x14ac:dyDescent="0.35"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</row>
    <row r="149" spans="2:12" x14ac:dyDescent="0.35"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</row>
    <row r="150" spans="2:12" x14ac:dyDescent="0.35"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</row>
    <row r="151" spans="2:12" x14ac:dyDescent="0.35"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</row>
    <row r="152" spans="2:12" x14ac:dyDescent="0.35"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</row>
    <row r="153" spans="2:12" x14ac:dyDescent="0.35"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</row>
    <row r="154" spans="2:12" x14ac:dyDescent="0.35"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</row>
    <row r="155" spans="2:12" x14ac:dyDescent="0.35"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</row>
    <row r="156" spans="2:12" x14ac:dyDescent="0.35"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</row>
    <row r="157" spans="2:12" x14ac:dyDescent="0.35"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</row>
    <row r="158" spans="2:12" x14ac:dyDescent="0.35"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</row>
    <row r="159" spans="2:12" x14ac:dyDescent="0.35"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</row>
    <row r="160" spans="2:12" x14ac:dyDescent="0.35"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</row>
    <row r="161" spans="2:12" x14ac:dyDescent="0.35"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</row>
    <row r="162" spans="2:12" x14ac:dyDescent="0.35"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</row>
    <row r="163" spans="2:12" x14ac:dyDescent="0.35"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</row>
    <row r="164" spans="2:12" x14ac:dyDescent="0.35"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</row>
    <row r="165" spans="2:12" x14ac:dyDescent="0.35"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</row>
    <row r="166" spans="2:12" x14ac:dyDescent="0.35"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</row>
    <row r="167" spans="2:12" x14ac:dyDescent="0.35"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</row>
    <row r="168" spans="2:12" x14ac:dyDescent="0.35"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</row>
    <row r="169" spans="2:12" x14ac:dyDescent="0.35"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</row>
    <row r="170" spans="2:12" x14ac:dyDescent="0.35"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</row>
    <row r="171" spans="2:12" x14ac:dyDescent="0.35"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</row>
    <row r="172" spans="2:12" x14ac:dyDescent="0.35"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</row>
    <row r="173" spans="2:12" x14ac:dyDescent="0.35"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</row>
    <row r="174" spans="2:12" x14ac:dyDescent="0.35"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</row>
    <row r="175" spans="2:12" x14ac:dyDescent="0.35"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</row>
    <row r="176" spans="2:12" x14ac:dyDescent="0.35"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</row>
    <row r="177" spans="2:12" x14ac:dyDescent="0.35"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</row>
    <row r="178" spans="2:12" x14ac:dyDescent="0.35"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</row>
    <row r="179" spans="2:12" x14ac:dyDescent="0.35"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</row>
    <row r="180" spans="2:12" x14ac:dyDescent="0.35"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</row>
    <row r="181" spans="2:12" x14ac:dyDescent="0.35"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</row>
    <row r="182" spans="2:12" x14ac:dyDescent="0.35"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</row>
    <row r="183" spans="2:12" x14ac:dyDescent="0.35"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</row>
    <row r="184" spans="2:12" x14ac:dyDescent="0.35"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</row>
    <row r="185" spans="2:12" x14ac:dyDescent="0.35"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</row>
    <row r="186" spans="2:12" x14ac:dyDescent="0.35"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</row>
    <row r="187" spans="2:12" x14ac:dyDescent="0.35"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</row>
    <row r="188" spans="2:12" x14ac:dyDescent="0.35"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</row>
    <row r="189" spans="2:12" x14ac:dyDescent="0.35"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</row>
    <row r="190" spans="2:12" x14ac:dyDescent="0.35"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</row>
    <row r="191" spans="2:12" x14ac:dyDescent="0.35"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</row>
    <row r="192" spans="2:12" x14ac:dyDescent="0.35"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</row>
    <row r="193" spans="2:12" x14ac:dyDescent="0.35"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</row>
    <row r="194" spans="2:12" x14ac:dyDescent="0.35"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</row>
    <row r="195" spans="2:12" x14ac:dyDescent="0.35"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</row>
    <row r="196" spans="2:12" x14ac:dyDescent="0.35"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</row>
    <row r="197" spans="2:12" x14ac:dyDescent="0.35"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</row>
    <row r="198" spans="2:12" x14ac:dyDescent="0.35"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</row>
    <row r="199" spans="2:12" x14ac:dyDescent="0.35"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</row>
    <row r="200" spans="2:12" x14ac:dyDescent="0.35"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</row>
    <row r="201" spans="2:12" x14ac:dyDescent="0.35"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</row>
    <row r="202" spans="2:12" x14ac:dyDescent="0.35"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</row>
    <row r="203" spans="2:12" x14ac:dyDescent="0.35"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</row>
    <row r="204" spans="2:12" x14ac:dyDescent="0.35"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</row>
    <row r="205" spans="2:12" x14ac:dyDescent="0.35"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</row>
    <row r="206" spans="2:12" x14ac:dyDescent="0.35"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</row>
    <row r="207" spans="2:12" x14ac:dyDescent="0.35"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</row>
    <row r="208" spans="2:12" x14ac:dyDescent="0.35"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</row>
    <row r="209" spans="2:12" x14ac:dyDescent="0.35"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</row>
    <row r="210" spans="2:12" x14ac:dyDescent="0.35"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</row>
    <row r="211" spans="2:12" x14ac:dyDescent="0.35"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</row>
    <row r="212" spans="2:12" x14ac:dyDescent="0.35"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</row>
    <row r="213" spans="2:12" x14ac:dyDescent="0.35"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</row>
    <row r="214" spans="2:12" x14ac:dyDescent="0.35"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</row>
    <row r="215" spans="2:12" x14ac:dyDescent="0.35"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</row>
    <row r="216" spans="2:12" x14ac:dyDescent="0.35"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</row>
    <row r="217" spans="2:12" x14ac:dyDescent="0.35"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</row>
    <row r="218" spans="2:12" x14ac:dyDescent="0.35"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</row>
    <row r="219" spans="2:12" x14ac:dyDescent="0.35"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</row>
    <row r="220" spans="2:12" x14ac:dyDescent="0.35"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</row>
    <row r="221" spans="2:12" x14ac:dyDescent="0.35"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</row>
    <row r="222" spans="2:12" x14ac:dyDescent="0.35"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</row>
    <row r="223" spans="2:12" x14ac:dyDescent="0.35"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</row>
    <row r="224" spans="2:12" x14ac:dyDescent="0.35"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</row>
    <row r="225" spans="2:12" x14ac:dyDescent="0.35"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</row>
    <row r="226" spans="2:12" x14ac:dyDescent="0.35"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</row>
    <row r="227" spans="2:12" x14ac:dyDescent="0.35"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</row>
    <row r="228" spans="2:12" x14ac:dyDescent="0.35"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</row>
    <row r="229" spans="2:12" x14ac:dyDescent="0.35"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</row>
    <row r="230" spans="2:12" x14ac:dyDescent="0.35"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</row>
    <row r="231" spans="2:12" x14ac:dyDescent="0.35"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</row>
    <row r="232" spans="2:12" x14ac:dyDescent="0.35"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</row>
    <row r="233" spans="2:12" x14ac:dyDescent="0.35"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</row>
    <row r="234" spans="2:12" x14ac:dyDescent="0.35"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</row>
    <row r="235" spans="2:12" x14ac:dyDescent="0.35"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</row>
    <row r="236" spans="2:12" x14ac:dyDescent="0.35"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</row>
    <row r="237" spans="2:12" x14ac:dyDescent="0.35"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</row>
    <row r="238" spans="2:12" x14ac:dyDescent="0.35"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</row>
    <row r="239" spans="2:12" x14ac:dyDescent="0.35"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</row>
    <row r="240" spans="2:12" x14ac:dyDescent="0.35"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</row>
    <row r="241" spans="2:12" x14ac:dyDescent="0.35"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</row>
    <row r="242" spans="2:12" x14ac:dyDescent="0.35"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</row>
    <row r="243" spans="2:12" x14ac:dyDescent="0.35"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</row>
    <row r="244" spans="2:12" x14ac:dyDescent="0.35"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</row>
    <row r="245" spans="2:12" x14ac:dyDescent="0.35"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</row>
    <row r="246" spans="2:12" x14ac:dyDescent="0.35"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</row>
    <row r="247" spans="2:12" x14ac:dyDescent="0.35"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</row>
    <row r="248" spans="2:12" x14ac:dyDescent="0.35"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</row>
    <row r="249" spans="2:12" x14ac:dyDescent="0.35"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</row>
    <row r="250" spans="2:12" x14ac:dyDescent="0.35"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</row>
    <row r="251" spans="2:12" x14ac:dyDescent="0.35"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</row>
    <row r="252" spans="2:12" x14ac:dyDescent="0.35"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</row>
    <row r="253" spans="2:12" x14ac:dyDescent="0.35"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</row>
    <row r="254" spans="2:12" x14ac:dyDescent="0.35"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</row>
    <row r="255" spans="2:12" x14ac:dyDescent="0.35"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</row>
    <row r="256" spans="2:12" x14ac:dyDescent="0.35"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</row>
    <row r="257" spans="2:12" x14ac:dyDescent="0.35"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</row>
    <row r="258" spans="2:12" x14ac:dyDescent="0.35"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</row>
    <row r="259" spans="2:12" x14ac:dyDescent="0.35"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</row>
    <row r="260" spans="2:12" x14ac:dyDescent="0.35"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</row>
    <row r="261" spans="2:12" x14ac:dyDescent="0.35"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</row>
    <row r="262" spans="2:12" x14ac:dyDescent="0.35"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</row>
    <row r="263" spans="2:12" x14ac:dyDescent="0.35"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</row>
    <row r="264" spans="2:12" x14ac:dyDescent="0.35"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</row>
    <row r="265" spans="2:12" x14ac:dyDescent="0.35"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</row>
    <row r="266" spans="2:12" x14ac:dyDescent="0.35"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</row>
    <row r="267" spans="2:12" x14ac:dyDescent="0.35"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</row>
    <row r="268" spans="2:12" x14ac:dyDescent="0.35"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</row>
    <row r="269" spans="2:12" x14ac:dyDescent="0.35"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</row>
    <row r="270" spans="2:12" x14ac:dyDescent="0.35"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</row>
    <row r="271" spans="2:12" x14ac:dyDescent="0.35"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</row>
    <row r="272" spans="2:12" x14ac:dyDescent="0.35"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</row>
    <row r="273" spans="2:12" x14ac:dyDescent="0.35"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</row>
    <row r="274" spans="2:12" x14ac:dyDescent="0.35"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</row>
    <row r="275" spans="2:12" x14ac:dyDescent="0.35"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</row>
    <row r="276" spans="2:12" x14ac:dyDescent="0.35"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</row>
    <row r="277" spans="2:12" x14ac:dyDescent="0.35"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</row>
    <row r="278" spans="2:12" x14ac:dyDescent="0.35"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</row>
    <row r="279" spans="2:12" x14ac:dyDescent="0.35"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</row>
    <row r="280" spans="2:12" x14ac:dyDescent="0.35"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</row>
    <row r="281" spans="2:12" x14ac:dyDescent="0.35"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</row>
    <row r="282" spans="2:12" x14ac:dyDescent="0.35"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</row>
    <row r="283" spans="2:12" x14ac:dyDescent="0.35"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</row>
    <row r="284" spans="2:12" x14ac:dyDescent="0.35"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</row>
    <row r="285" spans="2:12" x14ac:dyDescent="0.35"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</row>
    <row r="286" spans="2:12" x14ac:dyDescent="0.35"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</row>
    <row r="287" spans="2:12" x14ac:dyDescent="0.35"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</row>
    <row r="288" spans="2:12" x14ac:dyDescent="0.35"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</row>
    <row r="289" spans="2:12" x14ac:dyDescent="0.35"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</row>
    <row r="290" spans="2:12" x14ac:dyDescent="0.35"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</row>
    <row r="291" spans="2:12" x14ac:dyDescent="0.35"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</row>
    <row r="292" spans="2:12" x14ac:dyDescent="0.35"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</row>
    <row r="293" spans="2:12" x14ac:dyDescent="0.35"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</row>
    <row r="294" spans="2:12" x14ac:dyDescent="0.35"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</row>
    <row r="295" spans="2:12" x14ac:dyDescent="0.35"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</row>
    <row r="296" spans="2:12" x14ac:dyDescent="0.35"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</row>
    <row r="297" spans="2:12" x14ac:dyDescent="0.35"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</row>
    <row r="298" spans="2:12" x14ac:dyDescent="0.35"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</row>
    <row r="299" spans="2:12" x14ac:dyDescent="0.35"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</row>
    <row r="300" spans="2:12" x14ac:dyDescent="0.35"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</row>
    <row r="301" spans="2:12" x14ac:dyDescent="0.35"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</row>
    <row r="302" spans="2:12" x14ac:dyDescent="0.35"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</row>
    <row r="303" spans="2:12" x14ac:dyDescent="0.35"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</row>
    <row r="304" spans="2:12" x14ac:dyDescent="0.35"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</row>
    <row r="305" spans="2:12" x14ac:dyDescent="0.35"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</row>
    <row r="306" spans="2:12" x14ac:dyDescent="0.35"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</row>
    <row r="307" spans="2:12" x14ac:dyDescent="0.35"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</row>
    <row r="308" spans="2:12" x14ac:dyDescent="0.35"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</row>
    <row r="309" spans="2:12" x14ac:dyDescent="0.35"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</row>
    <row r="310" spans="2:12" x14ac:dyDescent="0.35"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</row>
    <row r="311" spans="2:12" x14ac:dyDescent="0.35"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</row>
    <row r="312" spans="2:12" x14ac:dyDescent="0.35"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</row>
    <row r="313" spans="2:12" x14ac:dyDescent="0.35"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</row>
    <row r="314" spans="2:12" x14ac:dyDescent="0.35"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</row>
    <row r="315" spans="2:12" x14ac:dyDescent="0.35"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</row>
    <row r="316" spans="2:12" x14ac:dyDescent="0.35"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</row>
    <row r="317" spans="2:12" x14ac:dyDescent="0.35"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</row>
    <row r="318" spans="2:12" x14ac:dyDescent="0.35"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</row>
    <row r="319" spans="2:12" x14ac:dyDescent="0.35"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</row>
    <row r="320" spans="2:12" x14ac:dyDescent="0.35"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</row>
    <row r="321" spans="2:12" x14ac:dyDescent="0.35"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</row>
    <row r="322" spans="2:12" x14ac:dyDescent="0.35"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</row>
    <row r="323" spans="2:12" x14ac:dyDescent="0.35"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</row>
    <row r="324" spans="2:12" x14ac:dyDescent="0.35"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</row>
    <row r="325" spans="2:12" x14ac:dyDescent="0.35"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</row>
    <row r="326" spans="2:12" x14ac:dyDescent="0.35"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</row>
    <row r="327" spans="2:12" x14ac:dyDescent="0.35"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</row>
    <row r="328" spans="2:12" x14ac:dyDescent="0.35"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</row>
    <row r="329" spans="2:12" x14ac:dyDescent="0.35"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</row>
    <row r="330" spans="2:12" x14ac:dyDescent="0.35"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</row>
    <row r="331" spans="2:12" x14ac:dyDescent="0.35"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</row>
    <row r="332" spans="2:12" x14ac:dyDescent="0.35"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</row>
    <row r="333" spans="2:12" x14ac:dyDescent="0.35"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</row>
    <row r="334" spans="2:12" x14ac:dyDescent="0.35"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</row>
    <row r="335" spans="2:12" x14ac:dyDescent="0.35"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</row>
    <row r="336" spans="2:12" x14ac:dyDescent="0.35"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</row>
    <row r="337" spans="2:12" x14ac:dyDescent="0.35"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</row>
    <row r="338" spans="2:12" x14ac:dyDescent="0.35"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</row>
    <row r="339" spans="2:12" x14ac:dyDescent="0.35"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</row>
    <row r="340" spans="2:12" x14ac:dyDescent="0.35"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</row>
    <row r="341" spans="2:12" x14ac:dyDescent="0.35"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</row>
    <row r="342" spans="2:12" x14ac:dyDescent="0.35"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</row>
    <row r="343" spans="2:12" x14ac:dyDescent="0.35"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</row>
    <row r="344" spans="2:12" x14ac:dyDescent="0.35"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</row>
    <row r="345" spans="2:12" x14ac:dyDescent="0.35"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</row>
    <row r="346" spans="2:12" x14ac:dyDescent="0.35"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</row>
    <row r="347" spans="2:12" x14ac:dyDescent="0.35"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</row>
    <row r="348" spans="2:12" x14ac:dyDescent="0.35"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</row>
    <row r="349" spans="2:12" x14ac:dyDescent="0.35"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</row>
    <row r="350" spans="2:12" x14ac:dyDescent="0.35"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</row>
    <row r="351" spans="2:12" x14ac:dyDescent="0.35"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</row>
    <row r="352" spans="2:12" x14ac:dyDescent="0.35"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</row>
    <row r="353" spans="2:12" x14ac:dyDescent="0.35"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</row>
    <row r="354" spans="2:12" x14ac:dyDescent="0.35"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</row>
    <row r="355" spans="2:12" x14ac:dyDescent="0.35"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</row>
    <row r="356" spans="2:12" x14ac:dyDescent="0.35"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</row>
    <row r="357" spans="2:12" x14ac:dyDescent="0.35"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</row>
    <row r="358" spans="2:12" x14ac:dyDescent="0.35"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</row>
    <row r="359" spans="2:12" x14ac:dyDescent="0.35"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</row>
    <row r="360" spans="2:12" x14ac:dyDescent="0.35"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</row>
    <row r="361" spans="2:12" x14ac:dyDescent="0.35"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</row>
    <row r="362" spans="2:12" x14ac:dyDescent="0.35"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</row>
    <row r="363" spans="2:12" x14ac:dyDescent="0.35"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</row>
    <row r="364" spans="2:12" x14ac:dyDescent="0.35"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</row>
    <row r="365" spans="2:12" x14ac:dyDescent="0.35"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</row>
    <row r="366" spans="2:12" x14ac:dyDescent="0.35"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</row>
    <row r="367" spans="2:12" x14ac:dyDescent="0.35"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</row>
    <row r="368" spans="2:12" x14ac:dyDescent="0.35"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</row>
    <row r="369" spans="2:12" x14ac:dyDescent="0.35"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</row>
    <row r="370" spans="2:12" x14ac:dyDescent="0.35"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</row>
    <row r="371" spans="2:12" x14ac:dyDescent="0.35"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</row>
    <row r="372" spans="2:12" x14ac:dyDescent="0.35"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</row>
    <row r="373" spans="2:12" x14ac:dyDescent="0.35"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</row>
    <row r="374" spans="2:12" x14ac:dyDescent="0.35"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</row>
    <row r="375" spans="2:12" x14ac:dyDescent="0.35"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</row>
    <row r="376" spans="2:12" x14ac:dyDescent="0.35"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</row>
    <row r="377" spans="2:12" x14ac:dyDescent="0.35"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</row>
    <row r="378" spans="2:12" x14ac:dyDescent="0.35"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</row>
    <row r="379" spans="2:12" x14ac:dyDescent="0.35"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</row>
    <row r="380" spans="2:12" x14ac:dyDescent="0.35"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</row>
    <row r="381" spans="2:12" x14ac:dyDescent="0.35"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</row>
    <row r="382" spans="2:12" x14ac:dyDescent="0.35"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</row>
    <row r="383" spans="2:12" x14ac:dyDescent="0.35"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</row>
    <row r="384" spans="2:12" x14ac:dyDescent="0.35"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</row>
    <row r="385" spans="2:12" x14ac:dyDescent="0.35"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</row>
    <row r="386" spans="2:12" x14ac:dyDescent="0.35"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</row>
    <row r="387" spans="2:12" x14ac:dyDescent="0.35"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</row>
    <row r="388" spans="2:12" x14ac:dyDescent="0.35"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</row>
    <row r="389" spans="2:12" x14ac:dyDescent="0.35"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</row>
    <row r="390" spans="2:12" x14ac:dyDescent="0.35"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</row>
    <row r="391" spans="2:12" x14ac:dyDescent="0.35"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</row>
    <row r="392" spans="2:12" x14ac:dyDescent="0.35"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</row>
    <row r="393" spans="2:12" x14ac:dyDescent="0.35"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</row>
    <row r="394" spans="2:12" x14ac:dyDescent="0.35"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</row>
    <row r="395" spans="2:12" x14ac:dyDescent="0.35"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</row>
    <row r="396" spans="2:12" x14ac:dyDescent="0.35"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</row>
    <row r="397" spans="2:12" x14ac:dyDescent="0.35"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</row>
    <row r="398" spans="2:12" x14ac:dyDescent="0.35"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</row>
    <row r="399" spans="2:12" x14ac:dyDescent="0.35"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</row>
    <row r="400" spans="2:12" x14ac:dyDescent="0.35"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</row>
    <row r="401" spans="2:12" x14ac:dyDescent="0.35"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</row>
    <row r="402" spans="2:12" x14ac:dyDescent="0.35"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</row>
    <row r="403" spans="2:12" x14ac:dyDescent="0.35"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</row>
    <row r="404" spans="2:12" x14ac:dyDescent="0.35"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</row>
    <row r="405" spans="2:12" x14ac:dyDescent="0.35"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</row>
    <row r="406" spans="2:12" x14ac:dyDescent="0.35"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</row>
    <row r="407" spans="2:12" x14ac:dyDescent="0.35"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</row>
    <row r="408" spans="2:12" x14ac:dyDescent="0.35"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</row>
    <row r="409" spans="2:12" x14ac:dyDescent="0.35"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</row>
    <row r="410" spans="2:12" x14ac:dyDescent="0.35"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</row>
    <row r="411" spans="2:12" x14ac:dyDescent="0.35"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</row>
    <row r="412" spans="2:12" x14ac:dyDescent="0.35"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</row>
    <row r="413" spans="2:12" x14ac:dyDescent="0.35"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</row>
    <row r="414" spans="2:12" x14ac:dyDescent="0.35"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</row>
    <row r="415" spans="2:12" x14ac:dyDescent="0.35"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</row>
    <row r="416" spans="2:12" x14ac:dyDescent="0.35"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</row>
    <row r="417" spans="2:12" x14ac:dyDescent="0.35"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</row>
    <row r="418" spans="2:12" x14ac:dyDescent="0.35"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</row>
    <row r="419" spans="2:12" x14ac:dyDescent="0.35"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</row>
    <row r="420" spans="2:12" x14ac:dyDescent="0.35"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</row>
    <row r="421" spans="2:12" x14ac:dyDescent="0.35"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</row>
    <row r="422" spans="2:12" x14ac:dyDescent="0.35"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</row>
    <row r="423" spans="2:12" x14ac:dyDescent="0.35"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</row>
    <row r="424" spans="2:12" x14ac:dyDescent="0.35"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</row>
    <row r="425" spans="2:12" x14ac:dyDescent="0.35"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</row>
    <row r="426" spans="2:12" x14ac:dyDescent="0.35"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</row>
    <row r="427" spans="2:12" x14ac:dyDescent="0.35"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</row>
    <row r="428" spans="2:12" x14ac:dyDescent="0.35"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</row>
    <row r="429" spans="2:12" x14ac:dyDescent="0.35"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</row>
    <row r="430" spans="2:12" x14ac:dyDescent="0.35"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</row>
    <row r="431" spans="2:12" x14ac:dyDescent="0.35"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</row>
    <row r="432" spans="2:12" x14ac:dyDescent="0.35"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</row>
    <row r="433" spans="2:12" x14ac:dyDescent="0.35"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</row>
    <row r="434" spans="2:12" x14ac:dyDescent="0.35"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</row>
    <row r="435" spans="2:12" x14ac:dyDescent="0.35"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</row>
    <row r="436" spans="2:12" x14ac:dyDescent="0.35"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</row>
    <row r="437" spans="2:12" x14ac:dyDescent="0.35"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</row>
    <row r="438" spans="2:12" x14ac:dyDescent="0.35"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</row>
    <row r="439" spans="2:12" x14ac:dyDescent="0.35"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</row>
    <row r="440" spans="2:12" x14ac:dyDescent="0.35"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</row>
    <row r="441" spans="2:12" x14ac:dyDescent="0.35"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</row>
    <row r="442" spans="2:12" x14ac:dyDescent="0.35"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</row>
    <row r="443" spans="2:12" x14ac:dyDescent="0.35"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</row>
    <row r="444" spans="2:12" x14ac:dyDescent="0.35"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</row>
    <row r="445" spans="2:12" x14ac:dyDescent="0.35"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</row>
    <row r="446" spans="2:12" x14ac:dyDescent="0.35"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</row>
    <row r="447" spans="2:12" x14ac:dyDescent="0.35"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</row>
    <row r="448" spans="2:12" x14ac:dyDescent="0.35"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</row>
    <row r="449" spans="2:12" x14ac:dyDescent="0.35"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</row>
    <row r="450" spans="2:12" x14ac:dyDescent="0.35"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</row>
    <row r="451" spans="2:12" x14ac:dyDescent="0.35"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</row>
    <row r="452" spans="2:12" x14ac:dyDescent="0.35"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</row>
    <row r="453" spans="2:12" x14ac:dyDescent="0.35"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</row>
    <row r="454" spans="2:12" x14ac:dyDescent="0.35"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</row>
    <row r="455" spans="2:12" x14ac:dyDescent="0.35"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</row>
    <row r="456" spans="2:12" x14ac:dyDescent="0.35"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</row>
    <row r="457" spans="2:12" x14ac:dyDescent="0.35"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</row>
    <row r="458" spans="2:12" x14ac:dyDescent="0.35"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</row>
    <row r="459" spans="2:12" x14ac:dyDescent="0.35"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</row>
    <row r="460" spans="2:12" x14ac:dyDescent="0.35"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</row>
    <row r="461" spans="2:12" x14ac:dyDescent="0.35"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</row>
    <row r="462" spans="2:12" x14ac:dyDescent="0.35"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</row>
    <row r="463" spans="2:12" x14ac:dyDescent="0.35">
      <c r="C463" s="1"/>
      <c r="D463" s="1"/>
      <c r="E463" s="1"/>
      <c r="F463" s="1"/>
      <c r="G463" s="1"/>
      <c r="H463" s="1"/>
      <c r="I463" s="1"/>
      <c r="J463" s="1"/>
      <c r="K463" s="1"/>
      <c r="L463" s="1"/>
    </row>
    <row r="464" spans="2:12" x14ac:dyDescent="0.35">
      <c r="C464" s="1"/>
      <c r="D464" s="1"/>
      <c r="E464" s="1"/>
      <c r="F464" s="1"/>
      <c r="G464" s="1"/>
      <c r="H464" s="1"/>
      <c r="I464" s="1"/>
      <c r="J464" s="1"/>
      <c r="K464" s="1"/>
      <c r="L464" s="1"/>
    </row>
    <row r="465" spans="3:12" x14ac:dyDescent="0.35">
      <c r="C465" s="1"/>
      <c r="D465" s="1"/>
      <c r="E465" s="1"/>
      <c r="F465" s="1"/>
      <c r="G465" s="1"/>
      <c r="H465" s="1"/>
      <c r="I465" s="1"/>
      <c r="J465" s="1"/>
      <c r="K465" s="1"/>
      <c r="L465" s="1"/>
    </row>
    <row r="466" spans="3:12" x14ac:dyDescent="0.35">
      <c r="C466" s="1"/>
      <c r="D466" s="1"/>
      <c r="E466" s="1"/>
      <c r="F466" s="1"/>
      <c r="G466" s="1"/>
      <c r="H466" s="1"/>
      <c r="I466" s="1"/>
      <c r="J466" s="1"/>
      <c r="K466" s="1"/>
      <c r="L466" s="1"/>
    </row>
    <row r="467" spans="3:12" x14ac:dyDescent="0.35">
      <c r="C467" s="1"/>
      <c r="D467" s="1"/>
      <c r="E467" s="1"/>
      <c r="F467" s="1"/>
      <c r="G467" s="1"/>
      <c r="H467" s="1"/>
      <c r="I467" s="1"/>
      <c r="J467" s="1"/>
      <c r="K467" s="1"/>
      <c r="L467" s="1"/>
    </row>
    <row r="468" spans="3:12" x14ac:dyDescent="0.35">
      <c r="C468" s="1"/>
      <c r="D468" s="1"/>
      <c r="E468" s="1"/>
      <c r="F468" s="1"/>
      <c r="G468" s="1"/>
      <c r="H468" s="1"/>
      <c r="I468" s="1"/>
      <c r="J468" s="1"/>
      <c r="K468" s="1"/>
      <c r="L468" s="1"/>
    </row>
    <row r="469" spans="3:12" x14ac:dyDescent="0.35">
      <c r="C469" s="1"/>
      <c r="D469" s="1"/>
      <c r="E469" s="1"/>
      <c r="F469" s="1"/>
      <c r="G469" s="1"/>
      <c r="H469" s="1"/>
      <c r="I469" s="1"/>
      <c r="J469" s="1"/>
      <c r="K469" s="1"/>
      <c r="L469" s="1"/>
    </row>
    <row r="470" spans="3:12" x14ac:dyDescent="0.35">
      <c r="C470" s="1"/>
      <c r="D470" s="1"/>
      <c r="E470" s="1"/>
      <c r="F470" s="1"/>
      <c r="G470" s="1"/>
      <c r="H470" s="1"/>
      <c r="I470" s="1"/>
      <c r="J470" s="1"/>
      <c r="K470" s="1"/>
      <c r="L470" s="1"/>
    </row>
    <row r="471" spans="3:12" x14ac:dyDescent="0.35">
      <c r="C471" s="1"/>
      <c r="D471" s="1"/>
      <c r="E471" s="1"/>
      <c r="F471" s="1"/>
      <c r="G471" s="1"/>
      <c r="H471" s="1"/>
      <c r="I471" s="1"/>
      <c r="J471" s="1"/>
      <c r="K471" s="1"/>
      <c r="L471" s="1"/>
    </row>
    <row r="472" spans="3:12" x14ac:dyDescent="0.35">
      <c r="C472" s="1"/>
      <c r="D472" s="1"/>
      <c r="E472" s="1"/>
      <c r="F472" s="1"/>
      <c r="G472" s="1"/>
      <c r="H472" s="1"/>
      <c r="I472" s="1"/>
      <c r="J472" s="1"/>
      <c r="K472" s="1"/>
      <c r="L472" s="1"/>
    </row>
    <row r="473" spans="3:12" x14ac:dyDescent="0.35">
      <c r="C473" s="1"/>
      <c r="D473" s="1"/>
      <c r="E473" s="1"/>
      <c r="F473" s="1"/>
      <c r="G473" s="1"/>
      <c r="H473" s="1"/>
      <c r="I473" s="1"/>
      <c r="J473" s="1"/>
      <c r="K473" s="1"/>
      <c r="L473" s="1"/>
    </row>
    <row r="474" spans="3:12" x14ac:dyDescent="0.35">
      <c r="C474" s="1"/>
      <c r="D474" s="1"/>
      <c r="E474" s="1"/>
      <c r="F474" s="1"/>
      <c r="G474" s="1"/>
      <c r="H474" s="1"/>
      <c r="I474" s="1"/>
      <c r="J474" s="1"/>
      <c r="K474" s="1"/>
      <c r="L474" s="1"/>
    </row>
    <row r="475" spans="3:12" x14ac:dyDescent="0.35">
      <c r="C475" s="1"/>
      <c r="D475" s="1"/>
      <c r="E475" s="1"/>
      <c r="F475" s="1"/>
      <c r="G475" s="1"/>
      <c r="H475" s="1"/>
      <c r="I475" s="1"/>
      <c r="J475" s="1"/>
      <c r="K475" s="1"/>
      <c r="L475" s="1"/>
    </row>
    <row r="476" spans="3:12" x14ac:dyDescent="0.35">
      <c r="C476" s="1"/>
      <c r="D476" s="1"/>
      <c r="E476" s="1"/>
      <c r="F476" s="1"/>
      <c r="G476" s="1"/>
      <c r="H476" s="1"/>
      <c r="I476" s="1"/>
      <c r="J476" s="1"/>
      <c r="K476" s="1"/>
      <c r="L476" s="1"/>
    </row>
    <row r="477" spans="3:12" x14ac:dyDescent="0.35">
      <c r="C477" s="1"/>
      <c r="D477" s="1"/>
      <c r="E477" s="1"/>
      <c r="F477" s="1"/>
      <c r="G477" s="1"/>
      <c r="H477" s="1"/>
      <c r="I477" s="1"/>
      <c r="J477" s="1"/>
      <c r="K477" s="1"/>
      <c r="L477" s="1"/>
    </row>
    <row r="478" spans="3:12" x14ac:dyDescent="0.35">
      <c r="C478" s="1"/>
      <c r="D478" s="1"/>
      <c r="E478" s="1"/>
      <c r="F478" s="1"/>
      <c r="G478" s="1"/>
      <c r="H478" s="1"/>
      <c r="I478" s="1"/>
      <c r="J478" s="1"/>
      <c r="K478" s="1"/>
      <c r="L478" s="1"/>
    </row>
    <row r="479" spans="3:12" x14ac:dyDescent="0.35">
      <c r="C479" s="1"/>
      <c r="D479" s="1"/>
      <c r="E479" s="1"/>
      <c r="F479" s="1"/>
      <c r="G479" s="1"/>
      <c r="H479" s="1"/>
      <c r="I479" s="1"/>
      <c r="J479" s="1"/>
      <c r="K479" s="1"/>
      <c r="L479" s="1"/>
    </row>
    <row r="480" spans="3:12" x14ac:dyDescent="0.35">
      <c r="C480" s="1"/>
      <c r="D480" s="1"/>
      <c r="E480" s="1"/>
      <c r="F480" s="1"/>
      <c r="G480" s="1"/>
      <c r="H480" s="1"/>
      <c r="I480" s="1"/>
      <c r="J480" s="1"/>
      <c r="K480" s="1"/>
      <c r="L480" s="1"/>
    </row>
    <row r="481" spans="3:12" x14ac:dyDescent="0.35">
      <c r="C481" s="1"/>
      <c r="D481" s="1"/>
      <c r="E481" s="1"/>
      <c r="F481" s="1"/>
      <c r="G481" s="1"/>
      <c r="H481" s="1"/>
      <c r="I481" s="1"/>
      <c r="J481" s="1"/>
      <c r="K481" s="1"/>
      <c r="L481" s="1"/>
    </row>
    <row r="482" spans="3:12" x14ac:dyDescent="0.35">
      <c r="C482" s="1"/>
      <c r="D482" s="1"/>
      <c r="E482" s="1"/>
      <c r="F482" s="1"/>
      <c r="G482" s="1"/>
      <c r="H482" s="1"/>
      <c r="I482" s="1"/>
      <c r="J482" s="1"/>
      <c r="K482" s="1"/>
      <c r="L482" s="1"/>
    </row>
    <row r="483" spans="3:12" x14ac:dyDescent="0.35">
      <c r="C483" s="1"/>
      <c r="D483" s="1"/>
      <c r="E483" s="1"/>
      <c r="F483" s="1"/>
      <c r="G483" s="1"/>
      <c r="H483" s="1"/>
      <c r="I483" s="1"/>
      <c r="J483" s="1"/>
      <c r="K483" s="1"/>
      <c r="L483" s="1"/>
    </row>
    <row r="484" spans="3:12" x14ac:dyDescent="0.35">
      <c r="C484" s="1"/>
      <c r="D484" s="1"/>
      <c r="E484" s="1"/>
      <c r="F484" s="1"/>
      <c r="G484" s="1"/>
      <c r="H484" s="1"/>
      <c r="I484" s="1"/>
      <c r="J484" s="1"/>
      <c r="K484" s="1"/>
      <c r="L484" s="1"/>
    </row>
    <row r="485" spans="3:12" x14ac:dyDescent="0.35">
      <c r="C485" s="1"/>
      <c r="D485" s="1"/>
      <c r="E485" s="1"/>
      <c r="F485" s="1"/>
      <c r="G485" s="1"/>
      <c r="H485" s="1"/>
      <c r="I485" s="1"/>
      <c r="J485" s="1"/>
      <c r="K485" s="1"/>
      <c r="L485" s="1"/>
    </row>
    <row r="486" spans="3:12" x14ac:dyDescent="0.35">
      <c r="C486" s="1"/>
      <c r="D486" s="1"/>
      <c r="E486" s="1"/>
      <c r="F486" s="1"/>
      <c r="G486" s="1"/>
      <c r="H486" s="1"/>
      <c r="I486" s="1"/>
      <c r="J486" s="1"/>
      <c r="K486" s="1"/>
      <c r="L486" s="1"/>
    </row>
    <row r="487" spans="3:12" x14ac:dyDescent="0.35">
      <c r="C487" s="1"/>
      <c r="D487" s="1"/>
      <c r="E487" s="1"/>
      <c r="F487" s="1"/>
      <c r="G487" s="1"/>
      <c r="H487" s="1"/>
      <c r="I487" s="1"/>
      <c r="J487" s="1"/>
      <c r="K487" s="1"/>
      <c r="L487" s="1"/>
    </row>
    <row r="488" spans="3:12" x14ac:dyDescent="0.35">
      <c r="C488" s="1"/>
      <c r="D488" s="1"/>
      <c r="E488" s="1"/>
      <c r="F488" s="1"/>
      <c r="G488" s="1"/>
      <c r="H488" s="1"/>
      <c r="I488" s="1"/>
      <c r="J488" s="1"/>
      <c r="K488" s="1"/>
      <c r="L488" s="1"/>
    </row>
    <row r="489" spans="3:12" x14ac:dyDescent="0.35">
      <c r="C489" s="1"/>
      <c r="D489" s="1"/>
      <c r="E489" s="1"/>
      <c r="F489" s="1"/>
      <c r="G489" s="1"/>
      <c r="H489" s="1"/>
      <c r="I489" s="1"/>
      <c r="J489" s="1"/>
      <c r="K489" s="1"/>
      <c r="L489" s="1"/>
    </row>
    <row r="490" spans="3:12" x14ac:dyDescent="0.35">
      <c r="C490" s="1"/>
      <c r="D490" s="1"/>
      <c r="E490" s="1"/>
      <c r="F490" s="1"/>
      <c r="G490" s="1"/>
      <c r="H490" s="1"/>
      <c r="I490" s="1"/>
      <c r="J490" s="1"/>
      <c r="K490" s="1"/>
      <c r="L490" s="1"/>
    </row>
    <row r="491" spans="3:12" x14ac:dyDescent="0.35">
      <c r="C491" s="1"/>
      <c r="D491" s="1"/>
      <c r="E491" s="1"/>
      <c r="F491" s="1"/>
      <c r="G491" s="1"/>
      <c r="H491" s="1"/>
      <c r="I491" s="1"/>
      <c r="J491" s="1"/>
      <c r="K491" s="1"/>
      <c r="L491" s="1"/>
    </row>
    <row r="492" spans="3:12" x14ac:dyDescent="0.35">
      <c r="C492" s="1"/>
      <c r="D492" s="1"/>
      <c r="E492" s="1"/>
      <c r="F492" s="1"/>
      <c r="G492" s="1"/>
      <c r="H492" s="1"/>
      <c r="I492" s="1"/>
      <c r="J492" s="1"/>
      <c r="K492" s="1"/>
      <c r="L492" s="1"/>
    </row>
    <row r="493" spans="3:12" x14ac:dyDescent="0.35">
      <c r="C493" s="1"/>
      <c r="D493" s="1"/>
      <c r="E493" s="1"/>
      <c r="F493" s="1"/>
      <c r="G493" s="1"/>
      <c r="H493" s="1"/>
      <c r="I493" s="1"/>
      <c r="J493" s="1"/>
      <c r="K493" s="1"/>
      <c r="L493" s="1"/>
    </row>
    <row r="494" spans="3:12" x14ac:dyDescent="0.35">
      <c r="C494" s="1"/>
      <c r="D494" s="1"/>
      <c r="E494" s="1"/>
      <c r="F494" s="1"/>
      <c r="G494" s="1"/>
      <c r="H494" s="1"/>
      <c r="I494" s="1"/>
      <c r="J494" s="1"/>
      <c r="K494" s="1"/>
      <c r="L494" s="1"/>
    </row>
    <row r="495" spans="3:12" x14ac:dyDescent="0.35">
      <c r="C495" s="1"/>
      <c r="D495" s="1"/>
      <c r="E495" s="1"/>
      <c r="F495" s="1"/>
      <c r="G495" s="1"/>
      <c r="H495" s="1"/>
      <c r="I495" s="1"/>
      <c r="J495" s="1"/>
      <c r="K495" s="1"/>
      <c r="L495" s="1"/>
    </row>
    <row r="496" spans="3:12" x14ac:dyDescent="0.35">
      <c r="C496" s="1"/>
      <c r="D496" s="1"/>
      <c r="E496" s="1"/>
      <c r="F496" s="1"/>
      <c r="G496" s="1"/>
      <c r="H496" s="1"/>
      <c r="I496" s="1"/>
      <c r="J496" s="1"/>
      <c r="K496" s="1"/>
      <c r="L496" s="1"/>
    </row>
    <row r="497" spans="3:12" x14ac:dyDescent="0.35">
      <c r="C497" s="1"/>
      <c r="D497" s="1"/>
      <c r="E497" s="1"/>
      <c r="F497" s="1"/>
      <c r="G497" s="1"/>
      <c r="H497" s="1"/>
      <c r="I497" s="1"/>
      <c r="J497" s="1"/>
      <c r="K497" s="1"/>
      <c r="L497" s="1"/>
    </row>
    <row r="498" spans="3:12" x14ac:dyDescent="0.35">
      <c r="C498" s="1"/>
      <c r="D498" s="1"/>
      <c r="E498" s="1"/>
      <c r="F498" s="1"/>
      <c r="G498" s="1"/>
      <c r="H498" s="1"/>
      <c r="I498" s="1"/>
      <c r="J498" s="1"/>
      <c r="K498" s="1"/>
      <c r="L498" s="1"/>
    </row>
    <row r="499" spans="3:12" x14ac:dyDescent="0.35">
      <c r="C499" s="1"/>
      <c r="D499" s="1"/>
      <c r="E499" s="1"/>
      <c r="F499" s="1"/>
      <c r="G499" s="1"/>
      <c r="H499" s="1"/>
      <c r="I499" s="1"/>
      <c r="J499" s="1"/>
      <c r="K499" s="1"/>
      <c r="L499" s="1"/>
    </row>
    <row r="500" spans="3:12" x14ac:dyDescent="0.35">
      <c r="C500" s="1"/>
      <c r="D500" s="1"/>
      <c r="E500" s="1"/>
      <c r="F500" s="1"/>
      <c r="G500" s="1"/>
      <c r="H500" s="1"/>
      <c r="I500" s="1"/>
      <c r="J500" s="1"/>
      <c r="K500" s="1"/>
      <c r="L500" s="1"/>
    </row>
    <row r="501" spans="3:12" x14ac:dyDescent="0.35">
      <c r="C501" s="1"/>
      <c r="D501" s="1"/>
      <c r="E501" s="1"/>
      <c r="F501" s="1"/>
      <c r="G501" s="1"/>
      <c r="H501" s="1"/>
      <c r="I501" s="1"/>
      <c r="J501" s="1"/>
      <c r="K501" s="1"/>
      <c r="L501" s="1"/>
    </row>
    <row r="502" spans="3:12" x14ac:dyDescent="0.35">
      <c r="C502" s="1"/>
      <c r="D502" s="1"/>
      <c r="E502" s="1"/>
      <c r="F502" s="1"/>
      <c r="G502" s="1"/>
      <c r="H502" s="1"/>
      <c r="I502" s="1"/>
      <c r="J502" s="1"/>
      <c r="K502" s="1"/>
      <c r="L502" s="1"/>
    </row>
    <row r="503" spans="3:12" x14ac:dyDescent="0.35">
      <c r="C503" s="1"/>
      <c r="D503" s="1"/>
      <c r="E503" s="1"/>
      <c r="F503" s="1"/>
      <c r="G503" s="1"/>
      <c r="H503" s="1"/>
      <c r="I503" s="1"/>
      <c r="J503" s="1"/>
      <c r="K503" s="1"/>
      <c r="L503" s="1"/>
    </row>
    <row r="504" spans="3:12" x14ac:dyDescent="0.35">
      <c r="C504" s="1"/>
      <c r="D504" s="1"/>
      <c r="E504" s="1"/>
      <c r="F504" s="1"/>
      <c r="G504" s="1"/>
      <c r="H504" s="1"/>
      <c r="I504" s="1"/>
      <c r="J504" s="1"/>
      <c r="K504" s="1"/>
      <c r="L504" s="1"/>
    </row>
    <row r="505" spans="3:12" x14ac:dyDescent="0.35">
      <c r="C505" s="1"/>
      <c r="D505" s="1"/>
      <c r="E505" s="1"/>
      <c r="F505" s="1"/>
      <c r="G505" s="1"/>
      <c r="H505" s="1"/>
      <c r="I505" s="1"/>
      <c r="J505" s="1"/>
      <c r="K505" s="1"/>
      <c r="L505" s="1"/>
    </row>
    <row r="506" spans="3:12" x14ac:dyDescent="0.35">
      <c r="C506" s="1"/>
      <c r="D506" s="1"/>
      <c r="E506" s="1"/>
      <c r="F506" s="1"/>
      <c r="G506" s="1"/>
      <c r="H506" s="1"/>
      <c r="I506" s="1"/>
      <c r="J506" s="1"/>
      <c r="K506" s="1"/>
      <c r="L506" s="1"/>
    </row>
    <row r="507" spans="3:12" x14ac:dyDescent="0.35">
      <c r="C507" s="1"/>
      <c r="D507" s="1"/>
      <c r="E507" s="1"/>
      <c r="F507" s="1"/>
      <c r="G507" s="1"/>
      <c r="H507" s="1"/>
      <c r="I507" s="1"/>
      <c r="J507" s="1"/>
      <c r="K507" s="1"/>
      <c r="L507" s="1"/>
    </row>
    <row r="508" spans="3:12" x14ac:dyDescent="0.35">
      <c r="C508" s="1"/>
      <c r="D508" s="1"/>
      <c r="E508" s="1"/>
      <c r="F508" s="1"/>
      <c r="G508" s="1"/>
      <c r="H508" s="1"/>
      <c r="I508" s="1"/>
      <c r="J508" s="1"/>
      <c r="K508" s="1"/>
      <c r="L508" s="1"/>
    </row>
    <row r="509" spans="3:12" x14ac:dyDescent="0.35">
      <c r="C509" s="1"/>
      <c r="D509" s="1"/>
      <c r="E509" s="1"/>
      <c r="F509" s="1"/>
      <c r="G509" s="1"/>
      <c r="H509" s="1"/>
      <c r="I509" s="1"/>
      <c r="J509" s="1"/>
      <c r="K509" s="1"/>
      <c r="L509" s="1"/>
    </row>
    <row r="510" spans="3:12" x14ac:dyDescent="0.35">
      <c r="C510" s="1"/>
      <c r="D510" s="1"/>
      <c r="E510" s="1"/>
      <c r="F510" s="1"/>
      <c r="G510" s="1"/>
      <c r="H510" s="1"/>
      <c r="I510" s="1"/>
      <c r="J510" s="1"/>
      <c r="K510" s="1"/>
      <c r="L510" s="1"/>
    </row>
    <row r="511" spans="3:12" x14ac:dyDescent="0.35">
      <c r="C511" s="1"/>
      <c r="D511" s="1"/>
      <c r="E511" s="1"/>
      <c r="F511" s="1"/>
      <c r="G511" s="1"/>
      <c r="H511" s="1"/>
      <c r="I511" s="1"/>
      <c r="J511" s="1"/>
      <c r="K511" s="1"/>
      <c r="L511" s="1"/>
    </row>
    <row r="512" spans="3:12" x14ac:dyDescent="0.35">
      <c r="C512" s="1"/>
      <c r="D512" s="1"/>
      <c r="E512" s="1"/>
      <c r="F512" s="1"/>
      <c r="G512" s="1"/>
      <c r="H512" s="1"/>
      <c r="I512" s="1"/>
      <c r="J512" s="1"/>
      <c r="K512" s="1"/>
      <c r="L512" s="1"/>
    </row>
    <row r="513" spans="3:12" x14ac:dyDescent="0.35">
      <c r="C513" s="1"/>
      <c r="D513" s="1"/>
      <c r="E513" s="1"/>
      <c r="F513" s="1"/>
      <c r="G513" s="1"/>
      <c r="H513" s="1"/>
      <c r="I513" s="1"/>
      <c r="J513" s="1"/>
      <c r="K513" s="1"/>
      <c r="L513" s="1"/>
    </row>
    <row r="514" spans="3:12" x14ac:dyDescent="0.35">
      <c r="C514" s="1"/>
      <c r="D514" s="1"/>
      <c r="E514" s="1"/>
      <c r="F514" s="1"/>
      <c r="G514" s="1"/>
      <c r="H514" s="1"/>
      <c r="I514" s="1"/>
      <c r="J514" s="1"/>
      <c r="K514" s="1"/>
      <c r="L514" s="1"/>
    </row>
    <row r="515" spans="3:12" x14ac:dyDescent="0.35">
      <c r="C515" s="1"/>
      <c r="D515" s="1"/>
      <c r="E515" s="1"/>
      <c r="F515" s="1"/>
      <c r="G515" s="1"/>
      <c r="H515" s="1"/>
      <c r="I515" s="1"/>
      <c r="J515" s="1"/>
      <c r="K515" s="1"/>
      <c r="L515" s="1"/>
    </row>
    <row r="516" spans="3:12" x14ac:dyDescent="0.35">
      <c r="C516" s="1"/>
      <c r="D516" s="1"/>
      <c r="E516" s="1"/>
      <c r="F516" s="1"/>
      <c r="G516" s="1"/>
      <c r="H516" s="1"/>
      <c r="I516" s="1"/>
      <c r="J516" s="1"/>
      <c r="K516" s="1"/>
      <c r="L516" s="1"/>
    </row>
    <row r="517" spans="3:12" x14ac:dyDescent="0.35">
      <c r="C517" s="1"/>
      <c r="D517" s="1"/>
      <c r="E517" s="1"/>
      <c r="F517" s="1"/>
      <c r="G517" s="1"/>
      <c r="H517" s="1"/>
      <c r="I517" s="1"/>
      <c r="J517" s="1"/>
      <c r="K517" s="1"/>
      <c r="L517" s="1"/>
    </row>
    <row r="518" spans="3:12" x14ac:dyDescent="0.35">
      <c r="C518" s="1"/>
      <c r="D518" s="1"/>
      <c r="E518" s="1"/>
      <c r="F518" s="1"/>
      <c r="G518" s="1"/>
      <c r="H518" s="1"/>
      <c r="I518" s="1"/>
      <c r="J518" s="1"/>
      <c r="K518" s="1"/>
      <c r="L518" s="1"/>
    </row>
    <row r="519" spans="3:12" x14ac:dyDescent="0.35">
      <c r="C519" s="1"/>
      <c r="D519" s="1"/>
      <c r="E519" s="1"/>
      <c r="F519" s="1"/>
      <c r="G519" s="1"/>
      <c r="H519" s="1"/>
      <c r="I519" s="1"/>
      <c r="J519" s="1"/>
      <c r="K519" s="1"/>
      <c r="L519" s="1"/>
    </row>
    <row r="520" spans="3:12" x14ac:dyDescent="0.35">
      <c r="C520" s="1"/>
      <c r="D520" s="1"/>
      <c r="E520" s="1"/>
      <c r="F520" s="1"/>
      <c r="G520" s="1"/>
      <c r="H520" s="1"/>
      <c r="I520" s="1"/>
      <c r="J520" s="1"/>
      <c r="K520" s="1"/>
      <c r="L520" s="1"/>
    </row>
    <row r="521" spans="3:12" x14ac:dyDescent="0.35">
      <c r="C521" s="1"/>
      <c r="D521" s="1"/>
      <c r="E521" s="1"/>
      <c r="F521" s="1"/>
      <c r="G521" s="1"/>
      <c r="H521" s="1"/>
      <c r="I521" s="1"/>
      <c r="J521" s="1"/>
      <c r="K521" s="1"/>
      <c r="L521" s="1"/>
    </row>
    <row r="522" spans="3:12" x14ac:dyDescent="0.35">
      <c r="C522" s="1"/>
      <c r="D522" s="1"/>
      <c r="E522" s="1"/>
      <c r="F522" s="1"/>
      <c r="G522" s="1"/>
      <c r="H522" s="1"/>
      <c r="I522" s="1"/>
      <c r="J522" s="1"/>
      <c r="K522" s="1"/>
      <c r="L522" s="1"/>
    </row>
    <row r="523" spans="3:12" x14ac:dyDescent="0.35">
      <c r="C523" s="1"/>
      <c r="D523" s="1"/>
      <c r="E523" s="1"/>
      <c r="F523" s="1"/>
      <c r="G523" s="1"/>
      <c r="H523" s="1"/>
      <c r="I523" s="1"/>
      <c r="J523" s="1"/>
      <c r="K523" s="1"/>
      <c r="L523" s="1"/>
    </row>
    <row r="524" spans="3:12" x14ac:dyDescent="0.35">
      <c r="C524" s="1"/>
      <c r="D524" s="1"/>
      <c r="E524" s="1"/>
      <c r="F524" s="1"/>
      <c r="G524" s="1"/>
      <c r="H524" s="1"/>
      <c r="I524" s="1"/>
      <c r="J524" s="1"/>
      <c r="K524" s="1"/>
      <c r="L524" s="1"/>
    </row>
    <row r="525" spans="3:12" x14ac:dyDescent="0.35">
      <c r="C525" s="1"/>
      <c r="D525" s="1"/>
      <c r="E525" s="1"/>
      <c r="F525" s="1"/>
      <c r="G525" s="1"/>
      <c r="H525" s="1"/>
      <c r="I525" s="1"/>
      <c r="J525" s="1"/>
      <c r="K525" s="1"/>
      <c r="L525" s="1"/>
    </row>
    <row r="526" spans="3:12" x14ac:dyDescent="0.35">
      <c r="C526" s="1"/>
      <c r="D526" s="1"/>
      <c r="E526" s="1"/>
      <c r="F526" s="1"/>
      <c r="G526" s="1"/>
      <c r="H526" s="1"/>
      <c r="I526" s="1"/>
      <c r="J526" s="1"/>
      <c r="K526" s="1"/>
      <c r="L526" s="1"/>
    </row>
    <row r="527" spans="3:12" x14ac:dyDescent="0.35">
      <c r="C527" s="1"/>
      <c r="D527" s="1"/>
      <c r="E527" s="1"/>
      <c r="F527" s="1"/>
      <c r="G527" s="1"/>
      <c r="H527" s="1"/>
      <c r="I527" s="1"/>
      <c r="J527" s="1"/>
      <c r="K527" s="1"/>
      <c r="L527" s="1"/>
    </row>
    <row r="528" spans="3:12" x14ac:dyDescent="0.35">
      <c r="C528" s="1"/>
      <c r="D528" s="1"/>
      <c r="E528" s="1"/>
      <c r="F528" s="1"/>
      <c r="G528" s="1"/>
      <c r="H528" s="1"/>
      <c r="I528" s="1"/>
      <c r="J528" s="1"/>
      <c r="K528" s="1"/>
      <c r="L528" s="1"/>
    </row>
    <row r="529" spans="3:12" x14ac:dyDescent="0.35">
      <c r="C529" s="1"/>
      <c r="D529" s="1"/>
      <c r="E529" s="1"/>
      <c r="F529" s="1"/>
      <c r="G529" s="1"/>
      <c r="H529" s="1"/>
      <c r="I529" s="1"/>
      <c r="J529" s="1"/>
      <c r="K529" s="1"/>
      <c r="L529" s="1"/>
    </row>
    <row r="530" spans="3:12" x14ac:dyDescent="0.35">
      <c r="C530" s="1"/>
      <c r="D530" s="1"/>
      <c r="E530" s="1"/>
      <c r="F530" s="1"/>
      <c r="G530" s="1"/>
      <c r="H530" s="1"/>
      <c r="I530" s="1"/>
      <c r="J530" s="1"/>
      <c r="K530" s="1"/>
      <c r="L530" s="1"/>
    </row>
    <row r="531" spans="3:12" x14ac:dyDescent="0.35">
      <c r="C531" s="1"/>
      <c r="D531" s="1"/>
      <c r="E531" s="1"/>
      <c r="F531" s="1"/>
      <c r="G531" s="1"/>
      <c r="H531" s="1"/>
      <c r="I531" s="1"/>
      <c r="J531" s="1"/>
      <c r="K531" s="1"/>
      <c r="L531" s="1"/>
    </row>
    <row r="532" spans="3:12" x14ac:dyDescent="0.35">
      <c r="C532" s="1"/>
      <c r="D532" s="1"/>
      <c r="E532" s="1"/>
      <c r="F532" s="1"/>
      <c r="G532" s="1"/>
      <c r="H532" s="1"/>
      <c r="I532" s="1"/>
      <c r="J532" s="1"/>
      <c r="K532" s="1"/>
      <c r="L532" s="1"/>
    </row>
    <row r="533" spans="3:12" x14ac:dyDescent="0.35">
      <c r="C533" s="1"/>
      <c r="D533" s="1"/>
      <c r="E533" s="1"/>
      <c r="F533" s="1"/>
      <c r="G533" s="1"/>
      <c r="H533" s="1"/>
      <c r="I533" s="1"/>
      <c r="J533" s="1"/>
      <c r="K533" s="1"/>
      <c r="L533" s="1"/>
    </row>
    <row r="534" spans="3:12" x14ac:dyDescent="0.35">
      <c r="C534" s="1"/>
      <c r="D534" s="1"/>
      <c r="E534" s="1"/>
      <c r="F534" s="1"/>
      <c r="G534" s="1"/>
      <c r="H534" s="1"/>
      <c r="I534" s="1"/>
      <c r="J534" s="1"/>
      <c r="K534" s="1"/>
      <c r="L534" s="1"/>
    </row>
    <row r="535" spans="3:12" x14ac:dyDescent="0.35">
      <c r="C535" s="1"/>
      <c r="D535" s="1"/>
      <c r="E535" s="1"/>
      <c r="F535" s="1"/>
      <c r="G535" s="1"/>
      <c r="H535" s="1"/>
      <c r="I535" s="1"/>
      <c r="J535" s="1"/>
      <c r="K535" s="1"/>
      <c r="L535" s="1"/>
    </row>
    <row r="536" spans="3:12" x14ac:dyDescent="0.35">
      <c r="C536" s="1"/>
      <c r="D536" s="1"/>
      <c r="E536" s="1"/>
      <c r="F536" s="1"/>
      <c r="G536" s="1"/>
      <c r="H536" s="1"/>
      <c r="I536" s="1"/>
      <c r="J536" s="1"/>
      <c r="K536" s="1"/>
      <c r="L536" s="1"/>
    </row>
    <row r="537" spans="3:12" x14ac:dyDescent="0.35">
      <c r="C537" s="1"/>
      <c r="D537" s="1"/>
      <c r="E537" s="1"/>
      <c r="F537" s="1"/>
      <c r="G537" s="1"/>
      <c r="H537" s="1"/>
      <c r="I537" s="1"/>
      <c r="J537" s="1"/>
      <c r="K537" s="1"/>
      <c r="L537" s="1"/>
    </row>
    <row r="538" spans="3:12" x14ac:dyDescent="0.35">
      <c r="C538" s="1"/>
      <c r="D538" s="1"/>
      <c r="E538" s="1"/>
      <c r="F538" s="1"/>
      <c r="G538" s="1"/>
      <c r="H538" s="1"/>
      <c r="I538" s="1"/>
      <c r="J538" s="1"/>
      <c r="K538" s="1"/>
      <c r="L538" s="1"/>
    </row>
    <row r="539" spans="3:12" x14ac:dyDescent="0.35">
      <c r="C539" s="1"/>
      <c r="D539" s="1"/>
      <c r="E539" s="1"/>
      <c r="F539" s="1"/>
      <c r="G539" s="1"/>
      <c r="H539" s="1"/>
      <c r="I539" s="1"/>
      <c r="J539" s="1"/>
      <c r="K539" s="1"/>
      <c r="L539" s="1"/>
    </row>
    <row r="540" spans="3:12" x14ac:dyDescent="0.35">
      <c r="C540" s="1"/>
      <c r="D540" s="1"/>
      <c r="E540" s="1"/>
      <c r="F540" s="1"/>
      <c r="G540" s="1"/>
      <c r="H540" s="1"/>
      <c r="I540" s="1"/>
      <c r="J540" s="1"/>
      <c r="K540" s="1"/>
      <c r="L540" s="1"/>
    </row>
    <row r="541" spans="3:12" x14ac:dyDescent="0.35">
      <c r="C541" s="1"/>
      <c r="D541" s="1"/>
      <c r="E541" s="1"/>
      <c r="F541" s="1"/>
      <c r="G541" s="1"/>
      <c r="H541" s="1"/>
      <c r="I541" s="1"/>
      <c r="J541" s="1"/>
      <c r="K541" s="1"/>
      <c r="L541" s="1"/>
    </row>
    <row r="542" spans="3:12" x14ac:dyDescent="0.35">
      <c r="C542" s="1"/>
      <c r="D542" s="1"/>
      <c r="E542" s="1"/>
      <c r="F542" s="1"/>
      <c r="G542" s="1"/>
      <c r="H542" s="1"/>
      <c r="I542" s="1"/>
      <c r="J542" s="1"/>
      <c r="K542" s="1"/>
      <c r="L542" s="1"/>
    </row>
    <row r="543" spans="3:12" x14ac:dyDescent="0.35">
      <c r="C543" s="1"/>
      <c r="D543" s="1"/>
      <c r="E543" s="1"/>
      <c r="F543" s="1"/>
      <c r="G543" s="1"/>
      <c r="H543" s="1"/>
      <c r="I543" s="1"/>
      <c r="J543" s="1"/>
      <c r="K543" s="1"/>
      <c r="L543" s="1"/>
    </row>
    <row r="544" spans="3:12" x14ac:dyDescent="0.35">
      <c r="C544" s="1"/>
      <c r="D544" s="1"/>
      <c r="E544" s="1"/>
      <c r="F544" s="1"/>
      <c r="G544" s="1"/>
      <c r="H544" s="1"/>
      <c r="I544" s="1"/>
      <c r="J544" s="1"/>
      <c r="K544" s="1"/>
      <c r="L544" s="1"/>
    </row>
    <row r="545" spans="3:12" x14ac:dyDescent="0.35">
      <c r="C545" s="1"/>
      <c r="D545" s="1"/>
      <c r="E545" s="1"/>
      <c r="F545" s="1"/>
      <c r="G545" s="1"/>
      <c r="H545" s="1"/>
      <c r="I545" s="1"/>
      <c r="J545" s="1"/>
      <c r="K545" s="1"/>
      <c r="L545" s="1"/>
    </row>
    <row r="546" spans="3:12" x14ac:dyDescent="0.35">
      <c r="C546" s="1"/>
      <c r="D546" s="1"/>
      <c r="E546" s="1"/>
      <c r="F546" s="1"/>
      <c r="G546" s="1"/>
      <c r="H546" s="1"/>
      <c r="I546" s="1"/>
      <c r="J546" s="1"/>
      <c r="K546" s="1"/>
      <c r="L546" s="1"/>
    </row>
    <row r="547" spans="3:12" x14ac:dyDescent="0.35">
      <c r="C547" s="1"/>
      <c r="D547" s="1"/>
      <c r="E547" s="1"/>
      <c r="F547" s="1"/>
      <c r="G547" s="1"/>
      <c r="H547" s="1"/>
      <c r="I547" s="1"/>
      <c r="J547" s="1"/>
      <c r="K547" s="1"/>
      <c r="L547" s="1"/>
    </row>
    <row r="548" spans="3:12" x14ac:dyDescent="0.35">
      <c r="C548" s="1"/>
      <c r="D548" s="1"/>
      <c r="E548" s="1"/>
      <c r="F548" s="1"/>
      <c r="G548" s="1"/>
      <c r="H548" s="1"/>
      <c r="I548" s="1"/>
      <c r="J548" s="1"/>
      <c r="K548" s="1"/>
      <c r="L548" s="1"/>
    </row>
    <row r="549" spans="3:12" x14ac:dyDescent="0.35">
      <c r="C549" s="1"/>
      <c r="D549" s="1"/>
      <c r="E549" s="1"/>
      <c r="F549" s="1"/>
      <c r="G549" s="1"/>
      <c r="H549" s="1"/>
      <c r="I549" s="1"/>
      <c r="J549" s="1"/>
      <c r="K549" s="1"/>
      <c r="L549" s="1"/>
    </row>
    <row r="550" spans="3:12" x14ac:dyDescent="0.35">
      <c r="C550" s="1"/>
      <c r="D550" s="1"/>
      <c r="E550" s="1"/>
      <c r="F550" s="1"/>
      <c r="G550" s="1"/>
      <c r="H550" s="1"/>
      <c r="I550" s="1"/>
      <c r="J550" s="1"/>
      <c r="K550" s="1"/>
      <c r="L550" s="1"/>
    </row>
    <row r="551" spans="3:12" x14ac:dyDescent="0.35">
      <c r="C551" s="1"/>
      <c r="D551" s="1"/>
      <c r="E551" s="1"/>
      <c r="F551" s="1"/>
      <c r="G551" s="1"/>
      <c r="H551" s="1"/>
      <c r="I551" s="1"/>
      <c r="J551" s="1"/>
      <c r="K551" s="1"/>
      <c r="L551" s="1"/>
    </row>
    <row r="552" spans="3:12" x14ac:dyDescent="0.35">
      <c r="C552" s="1"/>
      <c r="D552" s="1"/>
      <c r="E552" s="1"/>
      <c r="F552" s="1"/>
      <c r="G552" s="1"/>
      <c r="H552" s="1"/>
      <c r="I552" s="1"/>
      <c r="J552" s="1"/>
      <c r="K552" s="1"/>
      <c r="L552" s="1"/>
    </row>
    <row r="553" spans="3:12" x14ac:dyDescent="0.35">
      <c r="C553" s="1"/>
      <c r="D553" s="1"/>
      <c r="E553" s="1"/>
      <c r="F553" s="1"/>
      <c r="G553" s="1"/>
      <c r="H553" s="1"/>
      <c r="I553" s="1"/>
      <c r="J553" s="1"/>
      <c r="K553" s="1"/>
      <c r="L553" s="1"/>
    </row>
    <row r="554" spans="3:12" x14ac:dyDescent="0.35">
      <c r="C554" s="1"/>
      <c r="D554" s="1"/>
      <c r="E554" s="1"/>
      <c r="F554" s="1"/>
      <c r="G554" s="1"/>
      <c r="H554" s="1"/>
      <c r="I554" s="1"/>
      <c r="J554" s="1"/>
      <c r="K554" s="1"/>
      <c r="L554" s="1"/>
    </row>
    <row r="555" spans="3:12" x14ac:dyDescent="0.35">
      <c r="C555" s="1"/>
      <c r="D555" s="1"/>
      <c r="E555" s="1"/>
      <c r="F555" s="1"/>
      <c r="G555" s="1"/>
      <c r="H555" s="1"/>
      <c r="I555" s="1"/>
      <c r="J555" s="1"/>
      <c r="K555" s="1"/>
      <c r="L555" s="1"/>
    </row>
    <row r="556" spans="3:12" x14ac:dyDescent="0.35">
      <c r="C556" s="1"/>
      <c r="D556" s="1"/>
      <c r="E556" s="1"/>
      <c r="F556" s="1"/>
      <c r="G556" s="1"/>
      <c r="H556" s="1"/>
      <c r="I556" s="1"/>
      <c r="J556" s="1"/>
      <c r="K556" s="1"/>
      <c r="L556" s="1"/>
    </row>
    <row r="557" spans="3:12" x14ac:dyDescent="0.35">
      <c r="C557" s="1"/>
      <c r="D557" s="1"/>
      <c r="E557" s="1"/>
      <c r="F557" s="1"/>
      <c r="G557" s="1"/>
      <c r="H557" s="1"/>
      <c r="I557" s="1"/>
      <c r="J557" s="1"/>
      <c r="K557" s="1"/>
      <c r="L557" s="1"/>
    </row>
    <row r="558" spans="3:12" x14ac:dyDescent="0.35">
      <c r="C558" s="1"/>
      <c r="D558" s="1"/>
      <c r="E558" s="1"/>
      <c r="F558" s="1"/>
      <c r="G558" s="1"/>
      <c r="H558" s="1"/>
      <c r="I558" s="1"/>
      <c r="J558" s="1"/>
      <c r="K558" s="1"/>
      <c r="L558" s="1"/>
    </row>
    <row r="559" spans="3:12" x14ac:dyDescent="0.35">
      <c r="C559" s="1"/>
      <c r="D559" s="1"/>
      <c r="E559" s="1"/>
      <c r="F559" s="1"/>
      <c r="G559" s="1"/>
      <c r="H559" s="1"/>
      <c r="I559" s="1"/>
      <c r="J559" s="1"/>
      <c r="K559" s="1"/>
      <c r="L559" s="1"/>
    </row>
    <row r="560" spans="3:12" x14ac:dyDescent="0.35">
      <c r="C560" s="1"/>
      <c r="D560" s="1"/>
      <c r="E560" s="1"/>
      <c r="F560" s="1"/>
      <c r="G560" s="1"/>
      <c r="H560" s="1"/>
      <c r="I560" s="1"/>
      <c r="J560" s="1"/>
      <c r="K560" s="1"/>
      <c r="L560" s="1"/>
    </row>
    <row r="561" spans="3:12" x14ac:dyDescent="0.35">
      <c r="C561" s="1"/>
      <c r="D561" s="1"/>
      <c r="E561" s="1"/>
      <c r="F561" s="1"/>
      <c r="G561" s="1"/>
      <c r="H561" s="1"/>
      <c r="I561" s="1"/>
      <c r="J561" s="1"/>
      <c r="K561" s="1"/>
      <c r="L561" s="1"/>
    </row>
    <row r="562" spans="3:12" x14ac:dyDescent="0.35">
      <c r="C562" s="1"/>
      <c r="D562" s="1"/>
      <c r="E562" s="1"/>
      <c r="F562" s="1"/>
      <c r="G562" s="1"/>
      <c r="H562" s="1"/>
      <c r="I562" s="1"/>
      <c r="J562" s="1"/>
      <c r="K562" s="1"/>
      <c r="L562" s="1"/>
    </row>
    <row r="563" spans="3:12" x14ac:dyDescent="0.35">
      <c r="C563" s="1"/>
      <c r="D563" s="1"/>
      <c r="E563" s="1"/>
      <c r="F563" s="1"/>
      <c r="G563" s="1"/>
      <c r="H563" s="1"/>
      <c r="I563" s="1"/>
      <c r="J563" s="1"/>
      <c r="K563" s="1"/>
      <c r="L563" s="1"/>
    </row>
    <row r="564" spans="3:12" x14ac:dyDescent="0.35">
      <c r="C564" s="1"/>
      <c r="D564" s="1"/>
      <c r="E564" s="1"/>
      <c r="F564" s="1"/>
      <c r="G564" s="1"/>
      <c r="H564" s="1"/>
      <c r="I564" s="1"/>
      <c r="J564" s="1"/>
      <c r="K564" s="1"/>
      <c r="L564" s="1"/>
    </row>
    <row r="565" spans="3:12" x14ac:dyDescent="0.35">
      <c r="C565" s="1"/>
      <c r="D565" s="1"/>
      <c r="E565" s="1"/>
      <c r="F565" s="1"/>
      <c r="G565" s="1"/>
      <c r="H565" s="1"/>
      <c r="I565" s="1"/>
      <c r="J565" s="1"/>
      <c r="K565" s="1"/>
      <c r="L565" s="1"/>
    </row>
    <row r="566" spans="3:12" x14ac:dyDescent="0.35">
      <c r="C566" s="1"/>
      <c r="D566" s="1"/>
      <c r="E566" s="1"/>
      <c r="F566" s="1"/>
      <c r="G566" s="1"/>
      <c r="H566" s="1"/>
      <c r="I566" s="1"/>
      <c r="J566" s="1"/>
      <c r="K566" s="1"/>
      <c r="L566" s="1"/>
    </row>
    <row r="567" spans="3:12" x14ac:dyDescent="0.35">
      <c r="C567" s="1"/>
      <c r="D567" s="1"/>
      <c r="E567" s="1"/>
      <c r="F567" s="1"/>
      <c r="G567" s="1"/>
      <c r="H567" s="1"/>
      <c r="I567" s="1"/>
      <c r="J567" s="1"/>
      <c r="K567" s="1"/>
      <c r="L567" s="1"/>
    </row>
    <row r="568" spans="3:12" x14ac:dyDescent="0.35">
      <c r="C568" s="1"/>
      <c r="D568" s="1"/>
      <c r="E568" s="1"/>
      <c r="F568" s="1"/>
      <c r="G568" s="1"/>
      <c r="H568" s="1"/>
      <c r="I568" s="1"/>
      <c r="J568" s="1"/>
      <c r="K568" s="1"/>
      <c r="L568" s="1"/>
    </row>
    <row r="569" spans="3:12" x14ac:dyDescent="0.35">
      <c r="C569" s="1"/>
      <c r="D569" s="1"/>
      <c r="E569" s="1"/>
      <c r="F569" s="1"/>
      <c r="G569" s="1"/>
      <c r="H569" s="1"/>
      <c r="I569" s="1"/>
      <c r="J569" s="1"/>
      <c r="K569" s="1"/>
      <c r="L569" s="1"/>
    </row>
    <row r="570" spans="3:12" x14ac:dyDescent="0.35">
      <c r="C570" s="1"/>
      <c r="D570" s="1"/>
      <c r="E570" s="1"/>
      <c r="F570" s="1"/>
      <c r="G570" s="1"/>
      <c r="H570" s="1"/>
      <c r="I570" s="1"/>
      <c r="J570" s="1"/>
      <c r="K570" s="1"/>
      <c r="L570" s="1"/>
    </row>
    <row r="571" spans="3:12" x14ac:dyDescent="0.35">
      <c r="C571" s="1"/>
      <c r="D571" s="1"/>
      <c r="E571" s="1"/>
      <c r="F571" s="1"/>
      <c r="G571" s="1"/>
      <c r="H571" s="1"/>
      <c r="I571" s="1"/>
      <c r="J571" s="1"/>
      <c r="K571" s="1"/>
      <c r="L571" s="1"/>
    </row>
    <row r="572" spans="3:12" x14ac:dyDescent="0.35">
      <c r="C572" s="1"/>
      <c r="D572" s="1"/>
      <c r="E572" s="1"/>
      <c r="F572" s="1"/>
      <c r="G572" s="1"/>
      <c r="H572" s="1"/>
      <c r="I572" s="1"/>
      <c r="J572" s="1"/>
      <c r="K572" s="1"/>
      <c r="L572" s="1"/>
    </row>
    <row r="573" spans="3:12" x14ac:dyDescent="0.35">
      <c r="C573" s="1"/>
      <c r="D573" s="1"/>
      <c r="E573" s="1"/>
      <c r="F573" s="1"/>
      <c r="G573" s="1"/>
      <c r="H573" s="1"/>
      <c r="I573" s="1"/>
      <c r="J573" s="1"/>
      <c r="K573" s="1"/>
      <c r="L573" s="1"/>
    </row>
    <row r="574" spans="3:12" x14ac:dyDescent="0.35">
      <c r="C574" s="1"/>
      <c r="D574" s="1"/>
      <c r="E574" s="1"/>
      <c r="F574" s="1"/>
      <c r="G574" s="1"/>
      <c r="H574" s="1"/>
      <c r="I574" s="1"/>
      <c r="J574" s="1"/>
      <c r="K574" s="1"/>
      <c r="L574" s="1"/>
    </row>
    <row r="575" spans="3:12" x14ac:dyDescent="0.35">
      <c r="C575" s="1"/>
      <c r="D575" s="1"/>
      <c r="E575" s="1"/>
      <c r="F575" s="1"/>
      <c r="G575" s="1"/>
      <c r="H575" s="1"/>
      <c r="I575" s="1"/>
      <c r="J575" s="1"/>
      <c r="K575" s="1"/>
      <c r="L575" s="1"/>
    </row>
    <row r="576" spans="3:12" x14ac:dyDescent="0.35">
      <c r="C576" s="1"/>
      <c r="D576" s="1"/>
      <c r="E576" s="1"/>
      <c r="F576" s="1"/>
      <c r="G576" s="1"/>
      <c r="H576" s="1"/>
      <c r="I576" s="1"/>
      <c r="J576" s="1"/>
      <c r="K576" s="1"/>
      <c r="L576" s="1"/>
    </row>
    <row r="577" spans="3:12" x14ac:dyDescent="0.35">
      <c r="C577" s="1"/>
      <c r="D577" s="1"/>
      <c r="E577" s="1"/>
      <c r="F577" s="1"/>
      <c r="G577" s="1"/>
      <c r="H577" s="1"/>
      <c r="I577" s="1"/>
      <c r="J577" s="1"/>
      <c r="K577" s="1"/>
      <c r="L577" s="1"/>
    </row>
    <row r="578" spans="3:12" x14ac:dyDescent="0.35">
      <c r="C578" s="1"/>
      <c r="D578" s="1"/>
      <c r="E578" s="1"/>
      <c r="F578" s="1"/>
      <c r="G578" s="1"/>
      <c r="H578" s="1"/>
      <c r="I578" s="1"/>
      <c r="J578" s="1"/>
      <c r="K578" s="1"/>
      <c r="L578" s="1"/>
    </row>
    <row r="579" spans="3:12" x14ac:dyDescent="0.35">
      <c r="C579" s="1"/>
      <c r="D579" s="1"/>
      <c r="E579" s="1"/>
      <c r="F579" s="1"/>
      <c r="G579" s="1"/>
      <c r="H579" s="1"/>
      <c r="I579" s="1"/>
      <c r="J579" s="1"/>
      <c r="K579" s="1"/>
      <c r="L579" s="1"/>
    </row>
    <row r="580" spans="3:12" x14ac:dyDescent="0.35">
      <c r="C580" s="1"/>
      <c r="D580" s="1"/>
      <c r="E580" s="1"/>
      <c r="F580" s="1"/>
      <c r="G580" s="1"/>
      <c r="H580" s="1"/>
      <c r="I580" s="1"/>
      <c r="J580" s="1"/>
      <c r="K580" s="1"/>
      <c r="L580" s="1"/>
    </row>
    <row r="581" spans="3:12" x14ac:dyDescent="0.35">
      <c r="C581" s="1"/>
      <c r="D581" s="1"/>
      <c r="E581" s="1"/>
      <c r="F581" s="1"/>
      <c r="G581" s="1"/>
      <c r="H581" s="1"/>
      <c r="I581" s="1"/>
      <c r="J581" s="1"/>
      <c r="K581" s="1"/>
      <c r="L581" s="1"/>
    </row>
    <row r="582" spans="3:12" x14ac:dyDescent="0.35">
      <c r="C582" s="1"/>
      <c r="D582" s="1"/>
      <c r="E582" s="1"/>
      <c r="F582" s="1"/>
      <c r="G582" s="1"/>
      <c r="H582" s="1"/>
      <c r="I582" s="1"/>
      <c r="J582" s="1"/>
      <c r="K582" s="1"/>
      <c r="L582" s="1"/>
    </row>
    <row r="583" spans="3:12" x14ac:dyDescent="0.35">
      <c r="C583" s="1"/>
      <c r="D583" s="1"/>
      <c r="E583" s="1"/>
      <c r="F583" s="1"/>
      <c r="G583" s="1"/>
      <c r="H583" s="1"/>
      <c r="I583" s="1"/>
      <c r="J583" s="1"/>
      <c r="K583" s="1"/>
      <c r="L583" s="1"/>
    </row>
    <row r="584" spans="3:12" x14ac:dyDescent="0.35">
      <c r="C584" s="1"/>
      <c r="D584" s="1"/>
      <c r="E584" s="1"/>
      <c r="F584" s="1"/>
      <c r="G584" s="1"/>
      <c r="H584" s="1"/>
      <c r="I584" s="1"/>
      <c r="J584" s="1"/>
      <c r="K584" s="1"/>
      <c r="L584" s="1"/>
    </row>
    <row r="585" spans="3:12" x14ac:dyDescent="0.35">
      <c r="C585" s="1"/>
      <c r="D585" s="1"/>
      <c r="E585" s="1"/>
      <c r="F585" s="1"/>
      <c r="G585" s="1"/>
      <c r="H585" s="1"/>
      <c r="I585" s="1"/>
      <c r="J585" s="1"/>
      <c r="K585" s="1"/>
      <c r="L585" s="1"/>
    </row>
    <row r="586" spans="3:12" x14ac:dyDescent="0.35">
      <c r="C586" s="1"/>
      <c r="D586" s="1"/>
      <c r="E586" s="1"/>
      <c r="F586" s="1"/>
      <c r="G586" s="1"/>
      <c r="H586" s="1"/>
      <c r="I586" s="1"/>
      <c r="J586" s="1"/>
      <c r="K586" s="1"/>
      <c r="L586" s="1"/>
    </row>
    <row r="587" spans="3:12" x14ac:dyDescent="0.35">
      <c r="C587" s="1"/>
      <c r="D587" s="1"/>
      <c r="E587" s="1"/>
      <c r="F587" s="1"/>
      <c r="G587" s="1"/>
      <c r="H587" s="1"/>
      <c r="I587" s="1"/>
      <c r="J587" s="1"/>
      <c r="K587" s="1"/>
      <c r="L587" s="1"/>
    </row>
    <row r="588" spans="3:12" x14ac:dyDescent="0.35">
      <c r="C588" s="1"/>
      <c r="D588" s="1"/>
      <c r="E588" s="1"/>
      <c r="F588" s="1"/>
      <c r="G588" s="1"/>
      <c r="H588" s="1"/>
      <c r="I588" s="1"/>
      <c r="J588" s="1"/>
      <c r="K588" s="1"/>
      <c r="L588" s="1"/>
    </row>
    <row r="589" spans="3:12" x14ac:dyDescent="0.35">
      <c r="C589" s="1"/>
      <c r="D589" s="1"/>
      <c r="E589" s="1"/>
      <c r="F589" s="1"/>
      <c r="G589" s="1"/>
      <c r="H589" s="1"/>
      <c r="I589" s="1"/>
      <c r="J589" s="1"/>
      <c r="K589" s="1"/>
      <c r="L589" s="1"/>
    </row>
    <row r="590" spans="3:12" x14ac:dyDescent="0.35">
      <c r="C590" s="1"/>
      <c r="D590" s="1"/>
      <c r="E590" s="1"/>
      <c r="F590" s="1"/>
      <c r="G590" s="1"/>
      <c r="H590" s="1"/>
      <c r="I590" s="1"/>
      <c r="J590" s="1"/>
      <c r="K590" s="1"/>
      <c r="L590" s="1"/>
    </row>
    <row r="591" spans="3:12" x14ac:dyDescent="0.35">
      <c r="C591" s="1"/>
      <c r="D591" s="1"/>
      <c r="E591" s="1"/>
      <c r="F591" s="1"/>
      <c r="G591" s="1"/>
      <c r="H591" s="1"/>
      <c r="I591" s="1"/>
      <c r="J591" s="1"/>
      <c r="K591" s="1"/>
      <c r="L591" s="1"/>
    </row>
    <row r="592" spans="3:12" x14ac:dyDescent="0.35">
      <c r="C592" s="1"/>
      <c r="D592" s="1"/>
      <c r="E592" s="1"/>
      <c r="F592" s="1"/>
      <c r="G592" s="1"/>
      <c r="H592" s="1"/>
      <c r="I592" s="1"/>
      <c r="J592" s="1"/>
      <c r="K592" s="1"/>
      <c r="L592" s="1"/>
    </row>
    <row r="593" spans="3:12" x14ac:dyDescent="0.35">
      <c r="C593" s="1"/>
      <c r="D593" s="1"/>
      <c r="E593" s="1"/>
      <c r="F593" s="1"/>
      <c r="G593" s="1"/>
      <c r="H593" s="1"/>
      <c r="I593" s="1"/>
      <c r="J593" s="1"/>
      <c r="K593" s="1"/>
      <c r="L593" s="1"/>
    </row>
    <row r="594" spans="3:12" x14ac:dyDescent="0.35">
      <c r="C594" s="1"/>
      <c r="D594" s="1"/>
      <c r="E594" s="1"/>
      <c r="F594" s="1"/>
      <c r="G594" s="1"/>
      <c r="H594" s="1"/>
      <c r="I594" s="1"/>
      <c r="J594" s="1"/>
      <c r="K594" s="1"/>
      <c r="L594" s="1"/>
    </row>
    <row r="595" spans="3:12" x14ac:dyDescent="0.35">
      <c r="C595" s="1"/>
      <c r="D595" s="1"/>
      <c r="E595" s="1"/>
      <c r="F595" s="1"/>
      <c r="G595" s="1"/>
      <c r="H595" s="1"/>
      <c r="I595" s="1"/>
      <c r="J595" s="1"/>
      <c r="K595" s="1"/>
      <c r="L595" s="1"/>
    </row>
    <row r="596" spans="3:12" x14ac:dyDescent="0.35">
      <c r="C596" s="1"/>
      <c r="D596" s="1"/>
      <c r="E596" s="1"/>
      <c r="F596" s="1"/>
      <c r="G596" s="1"/>
      <c r="H596" s="1"/>
      <c r="I596" s="1"/>
      <c r="J596" s="1"/>
      <c r="K596" s="1"/>
      <c r="L596" s="1"/>
    </row>
    <row r="597" spans="3:12" x14ac:dyDescent="0.35">
      <c r="C597" s="1"/>
      <c r="D597" s="1"/>
      <c r="E597" s="1"/>
      <c r="F597" s="1"/>
      <c r="G597" s="1"/>
      <c r="H597" s="1"/>
      <c r="I597" s="1"/>
      <c r="J597" s="1"/>
      <c r="K597" s="1"/>
      <c r="L597" s="1"/>
    </row>
    <row r="598" spans="3:12" x14ac:dyDescent="0.35">
      <c r="C598" s="1"/>
      <c r="D598" s="1"/>
      <c r="E598" s="1"/>
      <c r="F598" s="1"/>
      <c r="G598" s="1"/>
      <c r="H598" s="1"/>
      <c r="I598" s="1"/>
      <c r="J598" s="1"/>
      <c r="K598" s="1"/>
      <c r="L598" s="1"/>
    </row>
    <row r="599" spans="3:12" x14ac:dyDescent="0.35">
      <c r="C599" s="1"/>
      <c r="D599" s="1"/>
      <c r="E599" s="1"/>
      <c r="F599" s="1"/>
      <c r="G599" s="1"/>
      <c r="H599" s="1"/>
      <c r="I599" s="1"/>
      <c r="J599" s="1"/>
      <c r="K599" s="1"/>
      <c r="L599" s="1"/>
    </row>
    <row r="600" spans="3:12" x14ac:dyDescent="0.35">
      <c r="C600" s="1"/>
      <c r="D600" s="1"/>
      <c r="E600" s="1"/>
      <c r="F600" s="1"/>
      <c r="G600" s="1"/>
      <c r="H600" s="1"/>
      <c r="I600" s="1"/>
      <c r="J600" s="1"/>
      <c r="K600" s="1"/>
      <c r="L600" s="1"/>
    </row>
    <row r="601" spans="3:12" x14ac:dyDescent="0.35">
      <c r="C601" s="1"/>
      <c r="D601" s="1"/>
      <c r="E601" s="1"/>
      <c r="F601" s="1"/>
      <c r="G601" s="1"/>
      <c r="H601" s="1"/>
      <c r="I601" s="1"/>
      <c r="J601" s="1"/>
      <c r="K601" s="1"/>
      <c r="L601" s="1"/>
    </row>
    <row r="602" spans="3:12" x14ac:dyDescent="0.35">
      <c r="C602" s="1"/>
      <c r="D602" s="1"/>
      <c r="E602" s="1"/>
      <c r="F602" s="1"/>
      <c r="G602" s="1"/>
      <c r="H602" s="1"/>
      <c r="I602" s="1"/>
      <c r="J602" s="1"/>
      <c r="K602" s="1"/>
      <c r="L602" s="1"/>
    </row>
    <row r="603" spans="3:12" x14ac:dyDescent="0.35">
      <c r="C603" s="1"/>
      <c r="D603" s="1"/>
      <c r="E603" s="1"/>
      <c r="F603" s="1"/>
      <c r="G603" s="1"/>
      <c r="H603" s="1"/>
      <c r="I603" s="1"/>
      <c r="J603" s="1"/>
      <c r="K603" s="1"/>
      <c r="L603" s="1"/>
    </row>
    <row r="604" spans="3:12" x14ac:dyDescent="0.35">
      <c r="C604" s="1"/>
      <c r="D604" s="1"/>
      <c r="E604" s="1"/>
      <c r="F604" s="1"/>
      <c r="G604" s="1"/>
      <c r="H604" s="1"/>
      <c r="I604" s="1"/>
      <c r="J604" s="1"/>
      <c r="K604" s="1"/>
      <c r="L604" s="1"/>
    </row>
    <row r="605" spans="3:12" x14ac:dyDescent="0.35">
      <c r="C605" s="1"/>
      <c r="D605" s="1"/>
      <c r="E605" s="1"/>
      <c r="F605" s="1"/>
      <c r="G605" s="1"/>
      <c r="H605" s="1"/>
      <c r="I605" s="1"/>
      <c r="J605" s="1"/>
      <c r="K605" s="1"/>
      <c r="L605" s="1"/>
    </row>
    <row r="606" spans="3:12" x14ac:dyDescent="0.35">
      <c r="C606" s="1"/>
      <c r="D606" s="1"/>
      <c r="E606" s="1"/>
      <c r="F606" s="1"/>
      <c r="G606" s="1"/>
      <c r="H606" s="1"/>
      <c r="I606" s="1"/>
      <c r="J606" s="1"/>
      <c r="K606" s="1"/>
      <c r="L606" s="1"/>
    </row>
    <row r="607" spans="3:12" x14ac:dyDescent="0.35">
      <c r="C607" s="1"/>
      <c r="D607" s="1"/>
      <c r="E607" s="1"/>
      <c r="F607" s="1"/>
      <c r="G607" s="1"/>
      <c r="H607" s="1"/>
      <c r="I607" s="1"/>
      <c r="J607" s="1"/>
      <c r="K607" s="1"/>
      <c r="L607" s="1"/>
    </row>
    <row r="608" spans="3:12" x14ac:dyDescent="0.35">
      <c r="C608" s="1"/>
      <c r="D608" s="1"/>
      <c r="E608" s="1"/>
      <c r="F608" s="1"/>
      <c r="G608" s="1"/>
      <c r="H608" s="1"/>
      <c r="I608" s="1"/>
      <c r="J608" s="1"/>
      <c r="K608" s="1"/>
      <c r="L608" s="1"/>
    </row>
    <row r="609" spans="3:12" x14ac:dyDescent="0.35">
      <c r="C609" s="1"/>
      <c r="D609" s="1"/>
      <c r="E609" s="1"/>
      <c r="F609" s="1"/>
      <c r="G609" s="1"/>
      <c r="H609" s="1"/>
      <c r="I609" s="1"/>
      <c r="J609" s="1"/>
      <c r="K609" s="1"/>
      <c r="L609" s="1"/>
    </row>
    <row r="610" spans="3:12" x14ac:dyDescent="0.35">
      <c r="C610" s="1"/>
      <c r="D610" s="1"/>
      <c r="E610" s="1"/>
      <c r="F610" s="1"/>
      <c r="G610" s="1"/>
      <c r="H610" s="1"/>
      <c r="I610" s="1"/>
      <c r="J610" s="1"/>
      <c r="K610" s="1"/>
      <c r="L610" s="1"/>
    </row>
    <row r="611" spans="3:12" x14ac:dyDescent="0.35">
      <c r="C611" s="1"/>
      <c r="D611" s="1"/>
      <c r="E611" s="1"/>
      <c r="F611" s="1"/>
      <c r="G611" s="1"/>
      <c r="H611" s="1"/>
      <c r="I611" s="1"/>
      <c r="J611" s="1"/>
      <c r="K611" s="1"/>
      <c r="L611" s="1"/>
    </row>
    <row r="612" spans="3:12" x14ac:dyDescent="0.35">
      <c r="C612" s="1"/>
      <c r="D612" s="1"/>
      <c r="E612" s="1"/>
      <c r="F612" s="1"/>
      <c r="G612" s="1"/>
      <c r="H612" s="1"/>
      <c r="I612" s="1"/>
      <c r="J612" s="1"/>
      <c r="K612" s="1"/>
      <c r="L612" s="1"/>
    </row>
    <row r="613" spans="3:12" x14ac:dyDescent="0.35">
      <c r="C613" s="1"/>
      <c r="D613" s="1"/>
      <c r="E613" s="1"/>
      <c r="F613" s="1"/>
      <c r="G613" s="1"/>
      <c r="H613" s="1"/>
      <c r="I613" s="1"/>
      <c r="J613" s="1"/>
      <c r="K613" s="1"/>
      <c r="L613" s="1"/>
    </row>
    <row r="614" spans="3:12" x14ac:dyDescent="0.35">
      <c r="C614" s="1"/>
      <c r="D614" s="1"/>
      <c r="E614" s="1"/>
      <c r="F614" s="1"/>
      <c r="G614" s="1"/>
      <c r="H614" s="1"/>
      <c r="I614" s="1"/>
      <c r="J614" s="1"/>
      <c r="K614" s="1"/>
      <c r="L614" s="1"/>
    </row>
    <row r="615" spans="3:12" x14ac:dyDescent="0.35">
      <c r="C615" s="1"/>
      <c r="D615" s="1"/>
      <c r="E615" s="1"/>
      <c r="F615" s="1"/>
      <c r="G615" s="1"/>
      <c r="H615" s="1"/>
      <c r="I615" s="1"/>
      <c r="J615" s="1"/>
      <c r="K615" s="1"/>
      <c r="L615" s="1"/>
    </row>
    <row r="616" spans="3:12" x14ac:dyDescent="0.35">
      <c r="C616" s="1"/>
      <c r="D616" s="1"/>
      <c r="E616" s="1"/>
      <c r="F616" s="1"/>
      <c r="G616" s="1"/>
      <c r="H616" s="1"/>
      <c r="I616" s="1"/>
      <c r="J616" s="1"/>
      <c r="K616" s="1"/>
      <c r="L616" s="1"/>
    </row>
    <row r="617" spans="3:12" x14ac:dyDescent="0.35">
      <c r="C617" s="1"/>
      <c r="D617" s="1"/>
      <c r="E617" s="1"/>
      <c r="F617" s="1"/>
      <c r="G617" s="1"/>
      <c r="H617" s="1"/>
      <c r="I617" s="1"/>
      <c r="J617" s="1"/>
      <c r="K617" s="1"/>
      <c r="L617" s="1"/>
    </row>
    <row r="618" spans="3:12" x14ac:dyDescent="0.35">
      <c r="C618" s="1"/>
      <c r="D618" s="1"/>
      <c r="E618" s="1"/>
      <c r="F618" s="1"/>
      <c r="G618" s="1"/>
      <c r="H618" s="1"/>
      <c r="I618" s="1"/>
      <c r="J618" s="1"/>
      <c r="K618" s="1"/>
      <c r="L618" s="1"/>
    </row>
    <row r="619" spans="3:12" x14ac:dyDescent="0.35">
      <c r="C619" s="1"/>
      <c r="D619" s="1"/>
      <c r="E619" s="1"/>
      <c r="F619" s="1"/>
      <c r="G619" s="1"/>
      <c r="H619" s="1"/>
      <c r="I619" s="1"/>
      <c r="J619" s="1"/>
      <c r="K619" s="1"/>
      <c r="L619" s="1"/>
    </row>
    <row r="620" spans="3:12" x14ac:dyDescent="0.35">
      <c r="C620" s="1"/>
      <c r="D620" s="1"/>
      <c r="E620" s="1"/>
      <c r="F620" s="1"/>
      <c r="G620" s="1"/>
      <c r="H620" s="1"/>
      <c r="I620" s="1"/>
      <c r="J620" s="1"/>
      <c r="K620" s="1"/>
      <c r="L620" s="1"/>
    </row>
    <row r="621" spans="3:12" x14ac:dyDescent="0.35">
      <c r="C621" s="1"/>
      <c r="D621" s="1"/>
      <c r="E621" s="1"/>
      <c r="F621" s="1"/>
      <c r="G621" s="1"/>
      <c r="H621" s="1"/>
      <c r="I621" s="1"/>
      <c r="J621" s="1"/>
      <c r="K621" s="1"/>
      <c r="L621" s="1"/>
    </row>
    <row r="622" spans="3:12" x14ac:dyDescent="0.35">
      <c r="C622" s="1"/>
      <c r="D622" s="1"/>
      <c r="E622" s="1"/>
      <c r="F622" s="1"/>
      <c r="G622" s="1"/>
      <c r="H622" s="1"/>
      <c r="I622" s="1"/>
      <c r="J622" s="1"/>
      <c r="K622" s="1"/>
      <c r="L622" s="1"/>
    </row>
    <row r="623" spans="3:12" x14ac:dyDescent="0.35">
      <c r="C623" s="1"/>
      <c r="D623" s="1"/>
      <c r="E623" s="1"/>
      <c r="F623" s="1"/>
      <c r="G623" s="1"/>
      <c r="H623" s="1"/>
      <c r="I623" s="1"/>
      <c r="J623" s="1"/>
      <c r="K623" s="1"/>
      <c r="L623" s="1"/>
    </row>
    <row r="624" spans="3:12" x14ac:dyDescent="0.35">
      <c r="C624" s="1"/>
      <c r="D624" s="1"/>
      <c r="E624" s="1"/>
      <c r="F624" s="1"/>
      <c r="G624" s="1"/>
      <c r="H624" s="1"/>
      <c r="I624" s="1"/>
      <c r="J624" s="1"/>
      <c r="K624" s="1"/>
      <c r="L624" s="1"/>
    </row>
    <row r="625" spans="3:12" x14ac:dyDescent="0.35">
      <c r="C625" s="1"/>
      <c r="D625" s="1"/>
      <c r="E625" s="1"/>
      <c r="F625" s="1"/>
      <c r="G625" s="1"/>
      <c r="H625" s="1"/>
      <c r="I625" s="1"/>
      <c r="J625" s="1"/>
      <c r="K625" s="1"/>
      <c r="L625" s="1"/>
    </row>
    <row r="626" spans="3:12" x14ac:dyDescent="0.35">
      <c r="C626" s="1"/>
      <c r="D626" s="1"/>
      <c r="E626" s="1"/>
      <c r="F626" s="1"/>
      <c r="G626" s="1"/>
      <c r="H626" s="1"/>
      <c r="I626" s="1"/>
      <c r="J626" s="1"/>
      <c r="K626" s="1"/>
      <c r="L626" s="1"/>
    </row>
    <row r="627" spans="3:12" x14ac:dyDescent="0.35">
      <c r="C627" s="1"/>
      <c r="D627" s="1"/>
      <c r="E627" s="1"/>
      <c r="F627" s="1"/>
      <c r="G627" s="1"/>
      <c r="H627" s="1"/>
      <c r="I627" s="1"/>
      <c r="J627" s="1"/>
      <c r="K627" s="1"/>
      <c r="L627" s="1"/>
    </row>
    <row r="628" spans="3:12" x14ac:dyDescent="0.35">
      <c r="C628" s="1"/>
      <c r="D628" s="1"/>
      <c r="E628" s="1"/>
      <c r="F628" s="1"/>
      <c r="G628" s="1"/>
      <c r="H628" s="1"/>
      <c r="I628" s="1"/>
      <c r="J628" s="1"/>
      <c r="K628" s="1"/>
      <c r="L628" s="1"/>
    </row>
    <row r="629" spans="3:12" x14ac:dyDescent="0.35">
      <c r="C629" s="1"/>
      <c r="D629" s="1"/>
      <c r="E629" s="1"/>
      <c r="F629" s="1"/>
      <c r="G629" s="1"/>
      <c r="H629" s="1"/>
      <c r="I629" s="1"/>
      <c r="J629" s="1"/>
      <c r="K629" s="1"/>
      <c r="L629" s="1"/>
    </row>
    <row r="630" spans="3:12" x14ac:dyDescent="0.35">
      <c r="C630" s="1"/>
      <c r="D630" s="1"/>
      <c r="E630" s="1"/>
      <c r="F630" s="1"/>
      <c r="G630" s="1"/>
      <c r="H630" s="1"/>
      <c r="I630" s="1"/>
      <c r="J630" s="1"/>
      <c r="K630" s="1"/>
      <c r="L630" s="1"/>
    </row>
    <row r="631" spans="3:12" x14ac:dyDescent="0.35">
      <c r="C631" s="1"/>
      <c r="D631" s="1"/>
      <c r="E631" s="1"/>
      <c r="F631" s="1"/>
      <c r="G631" s="1"/>
      <c r="H631" s="1"/>
      <c r="I631" s="1"/>
      <c r="J631" s="1"/>
      <c r="K631" s="1"/>
      <c r="L631" s="1"/>
    </row>
    <row r="632" spans="3:12" x14ac:dyDescent="0.35">
      <c r="C632" s="1"/>
      <c r="D632" s="1"/>
      <c r="E632" s="1"/>
      <c r="F632" s="1"/>
      <c r="G632" s="1"/>
      <c r="H632" s="1"/>
      <c r="I632" s="1"/>
      <c r="J632" s="1"/>
      <c r="K632" s="1"/>
      <c r="L632" s="1"/>
    </row>
    <row r="633" spans="3:12" x14ac:dyDescent="0.35">
      <c r="C633" s="1"/>
      <c r="D633" s="1"/>
      <c r="E633" s="1"/>
      <c r="F633" s="1"/>
      <c r="G633" s="1"/>
      <c r="H633" s="1"/>
      <c r="I633" s="1"/>
      <c r="J633" s="1"/>
      <c r="K633" s="1"/>
      <c r="L633" s="1"/>
    </row>
    <row r="634" spans="3:12" x14ac:dyDescent="0.35">
      <c r="C634" s="1"/>
      <c r="D634" s="1"/>
      <c r="E634" s="1"/>
      <c r="F634" s="1"/>
      <c r="G634" s="1"/>
      <c r="H634" s="1"/>
      <c r="I634" s="1"/>
      <c r="J634" s="1"/>
      <c r="K634" s="1"/>
      <c r="L634" s="1"/>
    </row>
    <row r="635" spans="3:12" x14ac:dyDescent="0.35">
      <c r="C635" s="1"/>
      <c r="D635" s="1"/>
      <c r="E635" s="1"/>
      <c r="F635" s="1"/>
      <c r="G635" s="1"/>
      <c r="H635" s="1"/>
      <c r="I635" s="1"/>
      <c r="J635" s="1"/>
      <c r="K635" s="1"/>
      <c r="L635" s="1"/>
    </row>
    <row r="636" spans="3:12" x14ac:dyDescent="0.35">
      <c r="C636" s="1"/>
      <c r="D636" s="1"/>
      <c r="E636" s="1"/>
      <c r="F636" s="1"/>
      <c r="G636" s="1"/>
      <c r="H636" s="1"/>
      <c r="I636" s="1"/>
      <c r="J636" s="1"/>
      <c r="K636" s="1"/>
      <c r="L636" s="1"/>
    </row>
    <row r="637" spans="3:12" x14ac:dyDescent="0.35">
      <c r="C637" s="1"/>
      <c r="D637" s="1"/>
      <c r="E637" s="1"/>
      <c r="F637" s="1"/>
      <c r="G637" s="1"/>
      <c r="H637" s="1"/>
      <c r="I637" s="1"/>
      <c r="J637" s="1"/>
      <c r="K637" s="1"/>
      <c r="L637" s="1"/>
    </row>
    <row r="638" spans="3:12" x14ac:dyDescent="0.35">
      <c r="C638" s="1"/>
      <c r="D638" s="1"/>
      <c r="E638" s="1"/>
      <c r="F638" s="1"/>
      <c r="G638" s="1"/>
      <c r="H638" s="1"/>
      <c r="I638" s="1"/>
      <c r="J638" s="1"/>
      <c r="K638" s="1"/>
      <c r="L638" s="1"/>
    </row>
    <row r="639" spans="3:12" x14ac:dyDescent="0.35">
      <c r="C639" s="1"/>
      <c r="D639" s="1"/>
      <c r="E639" s="1"/>
      <c r="F639" s="1"/>
      <c r="G639" s="1"/>
      <c r="H639" s="1"/>
      <c r="I639" s="1"/>
      <c r="J639" s="1"/>
      <c r="K639" s="1"/>
      <c r="L639" s="1"/>
    </row>
    <row r="640" spans="3:12" x14ac:dyDescent="0.35">
      <c r="C640" s="1"/>
      <c r="D640" s="1"/>
      <c r="E640" s="1"/>
      <c r="F640" s="1"/>
      <c r="G640" s="1"/>
      <c r="H640" s="1"/>
      <c r="I640" s="1"/>
      <c r="J640" s="1"/>
      <c r="K640" s="1"/>
      <c r="L640" s="1"/>
    </row>
    <row r="641" spans="3:12" x14ac:dyDescent="0.35">
      <c r="C641" s="1"/>
      <c r="D641" s="1"/>
      <c r="E641" s="1"/>
      <c r="F641" s="1"/>
      <c r="G641" s="1"/>
      <c r="H641" s="1"/>
      <c r="I641" s="1"/>
      <c r="J641" s="1"/>
      <c r="K641" s="1"/>
      <c r="L641" s="1"/>
    </row>
    <row r="642" spans="3:12" x14ac:dyDescent="0.35">
      <c r="C642" s="1"/>
      <c r="D642" s="1"/>
      <c r="E642" s="1"/>
      <c r="F642" s="1"/>
      <c r="G642" s="1"/>
      <c r="H642" s="1"/>
      <c r="I642" s="1"/>
      <c r="J642" s="1"/>
      <c r="K642" s="1"/>
      <c r="L642" s="1"/>
    </row>
    <row r="643" spans="3:12" x14ac:dyDescent="0.35">
      <c r="C643" s="1"/>
      <c r="D643" s="1"/>
      <c r="E643" s="1"/>
      <c r="F643" s="1"/>
      <c r="G643" s="1"/>
      <c r="H643" s="1"/>
      <c r="I643" s="1"/>
      <c r="J643" s="1"/>
      <c r="K643" s="1"/>
      <c r="L643" s="1"/>
    </row>
    <row r="644" spans="3:12" x14ac:dyDescent="0.35">
      <c r="C644" s="1"/>
      <c r="D644" s="1"/>
      <c r="E644" s="1"/>
      <c r="F644" s="1"/>
      <c r="G644" s="1"/>
      <c r="H644" s="1"/>
      <c r="I644" s="1"/>
      <c r="J644" s="1"/>
      <c r="K644" s="1"/>
      <c r="L644" s="1"/>
    </row>
    <row r="645" spans="3:12" x14ac:dyDescent="0.35">
      <c r="C645" s="1"/>
      <c r="D645" s="1"/>
      <c r="E645" s="1"/>
      <c r="F645" s="1"/>
      <c r="G645" s="1"/>
      <c r="H645" s="1"/>
      <c r="I645" s="1"/>
      <c r="J645" s="1"/>
      <c r="K645" s="1"/>
      <c r="L645" s="1"/>
    </row>
    <row r="646" spans="3:12" x14ac:dyDescent="0.35">
      <c r="C646" s="1"/>
      <c r="D646" s="1"/>
      <c r="E646" s="1"/>
      <c r="F646" s="1"/>
      <c r="G646" s="1"/>
      <c r="H646" s="1"/>
      <c r="I646" s="1"/>
      <c r="J646" s="1"/>
      <c r="K646" s="1"/>
      <c r="L646" s="1"/>
    </row>
    <row r="647" spans="3:12" x14ac:dyDescent="0.35">
      <c r="C647" s="1"/>
      <c r="D647" s="1"/>
      <c r="E647" s="1"/>
      <c r="F647" s="1"/>
      <c r="G647" s="1"/>
      <c r="H647" s="1"/>
      <c r="I647" s="1"/>
      <c r="J647" s="1"/>
      <c r="K647" s="1"/>
      <c r="L647" s="1"/>
    </row>
    <row r="648" spans="3:12" x14ac:dyDescent="0.35">
      <c r="C648" s="1"/>
      <c r="D648" s="1"/>
      <c r="E648" s="1"/>
      <c r="F648" s="1"/>
      <c r="G648" s="1"/>
      <c r="H648" s="1"/>
      <c r="I648" s="1"/>
      <c r="J648" s="1"/>
      <c r="K648" s="1"/>
      <c r="L648" s="1"/>
    </row>
    <row r="649" spans="3:12" x14ac:dyDescent="0.35">
      <c r="C649" s="1"/>
      <c r="D649" s="1"/>
      <c r="E649" s="1"/>
      <c r="F649" s="1"/>
      <c r="G649" s="1"/>
      <c r="H649" s="1"/>
      <c r="I649" s="1"/>
      <c r="J649" s="1"/>
      <c r="K649" s="1"/>
      <c r="L649" s="1"/>
    </row>
    <row r="650" spans="3:12" x14ac:dyDescent="0.35">
      <c r="C650" s="1"/>
      <c r="D650" s="1"/>
      <c r="E650" s="1"/>
      <c r="F650" s="1"/>
      <c r="G650" s="1"/>
      <c r="H650" s="1"/>
      <c r="I650" s="1"/>
      <c r="J650" s="1"/>
      <c r="K650" s="1"/>
      <c r="L650" s="1"/>
    </row>
    <row r="651" spans="3:12" x14ac:dyDescent="0.35">
      <c r="C651" s="1"/>
      <c r="D651" s="1"/>
      <c r="E651" s="1"/>
      <c r="F651" s="1"/>
      <c r="G651" s="1"/>
      <c r="H651" s="1"/>
      <c r="I651" s="1"/>
      <c r="J651" s="1"/>
      <c r="K651" s="1"/>
      <c r="L651" s="1"/>
    </row>
    <row r="652" spans="3:12" x14ac:dyDescent="0.35">
      <c r="C652" s="1"/>
      <c r="D652" s="1"/>
      <c r="E652" s="1"/>
      <c r="F652" s="1"/>
      <c r="G652" s="1"/>
      <c r="H652" s="1"/>
      <c r="I652" s="1"/>
      <c r="J652" s="1"/>
      <c r="K652" s="1"/>
      <c r="L652" s="1"/>
    </row>
    <row r="653" spans="3:12" x14ac:dyDescent="0.35">
      <c r="C653" s="1"/>
      <c r="D653" s="1"/>
      <c r="E653" s="1"/>
      <c r="F653" s="1"/>
      <c r="G653" s="1"/>
      <c r="H653" s="1"/>
      <c r="I653" s="1"/>
      <c r="J653" s="1"/>
      <c r="K653" s="1"/>
      <c r="L653" s="1"/>
    </row>
    <row r="654" spans="3:12" x14ac:dyDescent="0.35">
      <c r="C654" s="1"/>
      <c r="D654" s="1"/>
      <c r="E654" s="1"/>
      <c r="F654" s="1"/>
      <c r="G654" s="1"/>
      <c r="H654" s="1"/>
      <c r="I654" s="1"/>
      <c r="J654" s="1"/>
      <c r="K654" s="1"/>
      <c r="L654" s="1"/>
    </row>
    <row r="655" spans="3:12" x14ac:dyDescent="0.35">
      <c r="C655" s="1"/>
      <c r="D655" s="1"/>
      <c r="E655" s="1"/>
      <c r="F655" s="1"/>
      <c r="G655" s="1"/>
      <c r="H655" s="1"/>
      <c r="I655" s="1"/>
      <c r="J655" s="1"/>
      <c r="K655" s="1"/>
      <c r="L655" s="1"/>
    </row>
    <row r="656" spans="3:12" x14ac:dyDescent="0.35">
      <c r="C656" s="1"/>
      <c r="D656" s="1"/>
      <c r="E656" s="1"/>
      <c r="F656" s="1"/>
      <c r="G656" s="1"/>
      <c r="H656" s="1"/>
      <c r="I656" s="1"/>
      <c r="J656" s="1"/>
      <c r="K656" s="1"/>
      <c r="L656" s="1"/>
    </row>
    <row r="657" spans="3:12" x14ac:dyDescent="0.35">
      <c r="C657" s="1"/>
      <c r="D657" s="1"/>
      <c r="E657" s="1"/>
      <c r="F657" s="1"/>
      <c r="G657" s="1"/>
      <c r="H657" s="1"/>
      <c r="I657" s="1"/>
      <c r="J657" s="1"/>
      <c r="K657" s="1"/>
      <c r="L657" s="1"/>
    </row>
    <row r="658" spans="3:12" x14ac:dyDescent="0.35">
      <c r="C658" s="1"/>
      <c r="D658" s="1"/>
      <c r="E658" s="1"/>
      <c r="F658" s="1"/>
      <c r="G658" s="1"/>
      <c r="H658" s="1"/>
      <c r="I658" s="1"/>
      <c r="J658" s="1"/>
      <c r="K658" s="1"/>
      <c r="L658" s="1"/>
    </row>
    <row r="659" spans="3:12" x14ac:dyDescent="0.35">
      <c r="C659" s="1"/>
      <c r="D659" s="1"/>
      <c r="E659" s="1"/>
      <c r="F659" s="1"/>
      <c r="G659" s="1"/>
      <c r="H659" s="1"/>
      <c r="I659" s="1"/>
      <c r="J659" s="1"/>
      <c r="K659" s="1"/>
      <c r="L659" s="1"/>
    </row>
    <row r="660" spans="3:12" x14ac:dyDescent="0.35">
      <c r="C660" s="1"/>
      <c r="D660" s="1"/>
      <c r="E660" s="1"/>
      <c r="F660" s="1"/>
      <c r="G660" s="1"/>
      <c r="H660" s="1"/>
      <c r="I660" s="1"/>
      <c r="J660" s="1"/>
      <c r="K660" s="1"/>
      <c r="L660" s="1"/>
    </row>
    <row r="661" spans="3:12" x14ac:dyDescent="0.35">
      <c r="C661" s="1"/>
      <c r="D661" s="1"/>
      <c r="E661" s="1"/>
      <c r="F661" s="1"/>
      <c r="G661" s="1"/>
      <c r="H661" s="1"/>
      <c r="I661" s="1"/>
      <c r="J661" s="1"/>
      <c r="K661" s="1"/>
      <c r="L661" s="1"/>
    </row>
    <row r="662" spans="3:12" x14ac:dyDescent="0.35">
      <c r="C662" s="1"/>
      <c r="D662" s="1"/>
      <c r="E662" s="1"/>
      <c r="F662" s="1"/>
      <c r="G662" s="1"/>
      <c r="H662" s="1"/>
      <c r="I662" s="1"/>
      <c r="J662" s="1"/>
      <c r="K662" s="1"/>
      <c r="L662" s="1"/>
    </row>
    <row r="663" spans="3:12" x14ac:dyDescent="0.35">
      <c r="C663" s="1"/>
      <c r="D663" s="1"/>
      <c r="E663" s="1"/>
      <c r="F663" s="1"/>
      <c r="G663" s="1"/>
      <c r="H663" s="1"/>
      <c r="I663" s="1"/>
      <c r="J663" s="1"/>
      <c r="K663" s="1"/>
      <c r="L663" s="1"/>
    </row>
    <row r="664" spans="3:12" x14ac:dyDescent="0.35">
      <c r="C664" s="1"/>
      <c r="D664" s="1"/>
      <c r="E664" s="1"/>
      <c r="F664" s="1"/>
      <c r="G664" s="1"/>
      <c r="H664" s="1"/>
      <c r="I664" s="1"/>
      <c r="J664" s="1"/>
      <c r="K664" s="1"/>
      <c r="L664" s="1"/>
    </row>
    <row r="665" spans="3:12" x14ac:dyDescent="0.35">
      <c r="C665" s="1"/>
      <c r="D665" s="1"/>
      <c r="E665" s="1"/>
      <c r="F665" s="1"/>
      <c r="G665" s="1"/>
      <c r="H665" s="1"/>
      <c r="I665" s="1"/>
      <c r="J665" s="1"/>
      <c r="K665" s="1"/>
      <c r="L665" s="1"/>
    </row>
    <row r="666" spans="3:12" x14ac:dyDescent="0.35">
      <c r="C666" s="1"/>
      <c r="D666" s="1"/>
      <c r="E666" s="1"/>
      <c r="F666" s="1"/>
      <c r="G666" s="1"/>
      <c r="H666" s="1"/>
      <c r="I666" s="1"/>
      <c r="J666" s="1"/>
      <c r="K666" s="1"/>
      <c r="L666" s="1"/>
    </row>
    <row r="667" spans="3:12" x14ac:dyDescent="0.35">
      <c r="C667" s="1"/>
      <c r="D667" s="1"/>
      <c r="E667" s="1"/>
      <c r="F667" s="1"/>
      <c r="G667" s="1"/>
      <c r="H667" s="1"/>
      <c r="I667" s="1"/>
      <c r="J667" s="1"/>
      <c r="K667" s="1"/>
      <c r="L667" s="1"/>
    </row>
    <row r="668" spans="3:12" x14ac:dyDescent="0.35">
      <c r="C668" s="1"/>
      <c r="D668" s="1"/>
      <c r="E668" s="1"/>
      <c r="F668" s="1"/>
      <c r="G668" s="1"/>
      <c r="H668" s="1"/>
      <c r="I668" s="1"/>
      <c r="J668" s="1"/>
      <c r="K668" s="1"/>
      <c r="L668" s="1"/>
    </row>
    <row r="669" spans="3:12" x14ac:dyDescent="0.35">
      <c r="C669" s="1"/>
      <c r="D669" s="1"/>
      <c r="E669" s="1"/>
      <c r="F669" s="1"/>
      <c r="G669" s="1"/>
      <c r="H669" s="1"/>
      <c r="I669" s="1"/>
      <c r="J669" s="1"/>
      <c r="K669" s="1"/>
      <c r="L669" s="1"/>
    </row>
    <row r="670" spans="3:12" x14ac:dyDescent="0.35">
      <c r="C670" s="1"/>
      <c r="D670" s="1"/>
      <c r="E670" s="1"/>
      <c r="F670" s="1"/>
      <c r="G670" s="1"/>
      <c r="H670" s="1"/>
      <c r="I670" s="1"/>
      <c r="J670" s="1"/>
      <c r="K670" s="1"/>
      <c r="L670" s="1"/>
    </row>
    <row r="671" spans="3:12" x14ac:dyDescent="0.35">
      <c r="C671" s="1"/>
      <c r="D671" s="1"/>
      <c r="E671" s="1"/>
      <c r="F671" s="1"/>
      <c r="G671" s="1"/>
      <c r="H671" s="1"/>
      <c r="I671" s="1"/>
      <c r="J671" s="1"/>
      <c r="K671" s="1"/>
      <c r="L671" s="1"/>
    </row>
    <row r="672" spans="3:12" x14ac:dyDescent="0.35">
      <c r="C672" s="1"/>
      <c r="D672" s="1"/>
      <c r="E672" s="1"/>
      <c r="F672" s="1"/>
      <c r="G672" s="1"/>
      <c r="H672" s="1"/>
      <c r="I672" s="1"/>
      <c r="J672" s="1"/>
      <c r="K672" s="1"/>
      <c r="L672" s="1"/>
    </row>
    <row r="673" spans="3:12" x14ac:dyDescent="0.35">
      <c r="C673" s="1"/>
      <c r="D673" s="1"/>
      <c r="E673" s="1"/>
      <c r="F673" s="1"/>
      <c r="G673" s="1"/>
      <c r="H673" s="1"/>
      <c r="I673" s="1"/>
      <c r="J673" s="1"/>
      <c r="K673" s="1"/>
      <c r="L673" s="1"/>
    </row>
    <row r="674" spans="3:12" x14ac:dyDescent="0.35">
      <c r="C674" s="1"/>
      <c r="D674" s="1"/>
      <c r="E674" s="1"/>
      <c r="F674" s="1"/>
      <c r="G674" s="1"/>
      <c r="H674" s="1"/>
      <c r="I674" s="1"/>
      <c r="J674" s="1"/>
      <c r="K674" s="1"/>
      <c r="L674" s="1"/>
    </row>
    <row r="675" spans="3:12" x14ac:dyDescent="0.35">
      <c r="C675" s="1"/>
      <c r="D675" s="1"/>
      <c r="E675" s="1"/>
      <c r="F675" s="1"/>
      <c r="G675" s="1"/>
      <c r="H675" s="1"/>
      <c r="I675" s="1"/>
      <c r="J675" s="1"/>
      <c r="K675" s="1"/>
      <c r="L675" s="1"/>
    </row>
    <row r="676" spans="3:12" x14ac:dyDescent="0.35">
      <c r="C676" s="1"/>
      <c r="D676" s="1"/>
      <c r="E676" s="1"/>
      <c r="F676" s="1"/>
      <c r="G676" s="1"/>
      <c r="H676" s="1"/>
      <c r="I676" s="1"/>
      <c r="J676" s="1"/>
      <c r="K676" s="1"/>
      <c r="L676" s="1"/>
    </row>
    <row r="677" spans="3:12" x14ac:dyDescent="0.35">
      <c r="C677" s="1"/>
      <c r="D677" s="1"/>
      <c r="E677" s="1"/>
      <c r="F677" s="1"/>
      <c r="G677" s="1"/>
      <c r="H677" s="1"/>
      <c r="I677" s="1"/>
      <c r="J677" s="1"/>
      <c r="K677" s="1"/>
      <c r="L677" s="1"/>
    </row>
    <row r="678" spans="3:12" x14ac:dyDescent="0.35">
      <c r="C678" s="1"/>
      <c r="D678" s="1"/>
      <c r="E678" s="1"/>
      <c r="F678" s="1"/>
      <c r="G678" s="1"/>
      <c r="H678" s="1"/>
      <c r="I678" s="1"/>
      <c r="J678" s="1"/>
      <c r="K678" s="1"/>
      <c r="L678" s="1"/>
    </row>
    <row r="679" spans="3:12" x14ac:dyDescent="0.35">
      <c r="C679" s="1"/>
      <c r="D679" s="1"/>
      <c r="E679" s="1"/>
      <c r="F679" s="1"/>
      <c r="G679" s="1"/>
      <c r="H679" s="1"/>
      <c r="I679" s="1"/>
      <c r="J679" s="1"/>
      <c r="K679" s="1"/>
      <c r="L679" s="1"/>
    </row>
    <row r="680" spans="3:12" x14ac:dyDescent="0.35">
      <c r="C680" s="1"/>
      <c r="D680" s="1"/>
      <c r="E680" s="1"/>
      <c r="F680" s="1"/>
      <c r="G680" s="1"/>
      <c r="H680" s="1"/>
      <c r="I680" s="1"/>
      <c r="J680" s="1"/>
      <c r="K680" s="1"/>
      <c r="L680" s="1"/>
    </row>
    <row r="681" spans="3:12" x14ac:dyDescent="0.35">
      <c r="C681" s="1"/>
      <c r="D681" s="1"/>
      <c r="E681" s="1"/>
      <c r="F681" s="1"/>
      <c r="G681" s="1"/>
      <c r="H681" s="1"/>
      <c r="I681" s="1"/>
      <c r="J681" s="1"/>
      <c r="K681" s="1"/>
      <c r="L681" s="1"/>
    </row>
    <row r="682" spans="3:12" x14ac:dyDescent="0.35">
      <c r="C682" s="1"/>
      <c r="D682" s="1"/>
      <c r="E682" s="1"/>
      <c r="F682" s="1"/>
      <c r="G682" s="1"/>
      <c r="H682" s="1"/>
      <c r="I682" s="1"/>
      <c r="J682" s="1"/>
      <c r="K682" s="1"/>
      <c r="L682" s="1"/>
    </row>
    <row r="683" spans="3:12" x14ac:dyDescent="0.35">
      <c r="C683" s="1"/>
      <c r="D683" s="1"/>
      <c r="E683" s="1"/>
      <c r="F683" s="1"/>
      <c r="G683" s="1"/>
      <c r="H683" s="1"/>
      <c r="I683" s="1"/>
      <c r="J683" s="1"/>
      <c r="K683" s="1"/>
      <c r="L683" s="1"/>
    </row>
    <row r="684" spans="3:12" x14ac:dyDescent="0.35">
      <c r="C684" s="1"/>
      <c r="D684" s="1"/>
      <c r="E684" s="1"/>
      <c r="F684" s="1"/>
      <c r="G684" s="1"/>
      <c r="H684" s="1"/>
      <c r="I684" s="1"/>
      <c r="J684" s="1"/>
      <c r="K684" s="1"/>
      <c r="L684" s="1"/>
    </row>
    <row r="685" spans="3:12" x14ac:dyDescent="0.35">
      <c r="C685" s="1"/>
      <c r="D685" s="1"/>
      <c r="E685" s="1"/>
      <c r="F685" s="1"/>
      <c r="G685" s="1"/>
      <c r="H685" s="1"/>
      <c r="I685" s="1"/>
      <c r="J685" s="1"/>
      <c r="K685" s="1"/>
      <c r="L685" s="1"/>
    </row>
    <row r="686" spans="3:12" x14ac:dyDescent="0.35">
      <c r="C686" s="1"/>
      <c r="D686" s="1"/>
      <c r="E686" s="1"/>
      <c r="F686" s="1"/>
      <c r="G686" s="1"/>
      <c r="H686" s="1"/>
      <c r="I686" s="1"/>
      <c r="J686" s="1"/>
      <c r="K686" s="1"/>
      <c r="L686" s="1"/>
    </row>
    <row r="687" spans="3:12" x14ac:dyDescent="0.35">
      <c r="C687" s="1"/>
      <c r="D687" s="1"/>
      <c r="E687" s="1"/>
      <c r="F687" s="1"/>
      <c r="G687" s="1"/>
      <c r="H687" s="1"/>
      <c r="I687" s="1"/>
      <c r="J687" s="1"/>
      <c r="K687" s="1"/>
      <c r="L687" s="1"/>
    </row>
    <row r="688" spans="3:12" x14ac:dyDescent="0.35">
      <c r="C688" s="1"/>
      <c r="D688" s="1"/>
      <c r="E688" s="1"/>
      <c r="F688" s="1"/>
      <c r="G688" s="1"/>
      <c r="H688" s="1"/>
      <c r="I688" s="1"/>
      <c r="J688" s="1"/>
      <c r="K688" s="1"/>
      <c r="L688" s="1"/>
    </row>
    <row r="689" spans="3:12" x14ac:dyDescent="0.35">
      <c r="C689" s="1"/>
      <c r="D689" s="1"/>
      <c r="E689" s="1"/>
      <c r="F689" s="1"/>
      <c r="G689" s="1"/>
      <c r="H689" s="1"/>
      <c r="I689" s="1"/>
      <c r="J689" s="1"/>
      <c r="K689" s="1"/>
      <c r="L689" s="1"/>
    </row>
    <row r="690" spans="3:12" x14ac:dyDescent="0.35">
      <c r="C690" s="1"/>
      <c r="D690" s="1"/>
      <c r="E690" s="1"/>
      <c r="F690" s="1"/>
      <c r="G690" s="1"/>
      <c r="H690" s="1"/>
      <c r="I690" s="1"/>
      <c r="J690" s="1"/>
      <c r="K690" s="1"/>
      <c r="L690" s="1"/>
    </row>
    <row r="691" spans="3:12" x14ac:dyDescent="0.35">
      <c r="C691" s="1"/>
      <c r="D691" s="1"/>
      <c r="E691" s="1"/>
      <c r="F691" s="1"/>
      <c r="G691" s="1"/>
      <c r="H691" s="1"/>
      <c r="I691" s="1"/>
      <c r="J691" s="1"/>
      <c r="K691" s="1"/>
      <c r="L691" s="1"/>
    </row>
    <row r="692" spans="3:12" x14ac:dyDescent="0.35">
      <c r="C692" s="1"/>
      <c r="D692" s="1"/>
      <c r="E692" s="1"/>
      <c r="F692" s="1"/>
      <c r="G692" s="1"/>
      <c r="H692" s="1"/>
      <c r="I692" s="1"/>
      <c r="J692" s="1"/>
      <c r="K692" s="1"/>
      <c r="L692" s="1"/>
    </row>
    <row r="693" spans="3:12" x14ac:dyDescent="0.35">
      <c r="C693" s="1"/>
      <c r="D693" s="1"/>
      <c r="E693" s="1"/>
      <c r="F693" s="1"/>
      <c r="G693" s="1"/>
      <c r="H693" s="1"/>
      <c r="I693" s="1"/>
      <c r="J693" s="1"/>
      <c r="K693" s="1"/>
      <c r="L693" s="1"/>
    </row>
    <row r="694" spans="3:12" x14ac:dyDescent="0.35">
      <c r="C694" s="1"/>
      <c r="D694" s="1"/>
      <c r="E694" s="1"/>
      <c r="F694" s="1"/>
      <c r="G694" s="1"/>
      <c r="H694" s="1"/>
      <c r="I694" s="1"/>
      <c r="J694" s="1"/>
      <c r="K694" s="1"/>
      <c r="L694" s="1"/>
    </row>
    <row r="695" spans="3:12" x14ac:dyDescent="0.35">
      <c r="C695" s="1"/>
      <c r="D695" s="1"/>
      <c r="E695" s="1"/>
      <c r="F695" s="1"/>
      <c r="G695" s="1"/>
      <c r="H695" s="1"/>
      <c r="I695" s="1"/>
      <c r="J695" s="1"/>
      <c r="K695" s="1"/>
      <c r="L695" s="1"/>
    </row>
    <row r="696" spans="3:12" x14ac:dyDescent="0.35">
      <c r="C696" s="1"/>
      <c r="D696" s="1"/>
      <c r="E696" s="1"/>
      <c r="F696" s="1"/>
      <c r="G696" s="1"/>
      <c r="H696" s="1"/>
      <c r="I696" s="1"/>
      <c r="J696" s="1"/>
      <c r="K696" s="1"/>
      <c r="L696" s="1"/>
    </row>
    <row r="697" spans="3:12" x14ac:dyDescent="0.35">
      <c r="C697" s="1"/>
      <c r="D697" s="1"/>
      <c r="E697" s="1"/>
      <c r="F697" s="1"/>
      <c r="G697" s="1"/>
      <c r="H697" s="1"/>
      <c r="I697" s="1"/>
      <c r="J697" s="1"/>
      <c r="K697" s="1"/>
      <c r="L697" s="1"/>
    </row>
    <row r="698" spans="3:12" x14ac:dyDescent="0.35">
      <c r="C698" s="1"/>
      <c r="D698" s="1"/>
      <c r="E698" s="1"/>
      <c r="F698" s="1"/>
      <c r="G698" s="1"/>
      <c r="H698" s="1"/>
      <c r="I698" s="1"/>
      <c r="J698" s="1"/>
      <c r="K698" s="1"/>
      <c r="L698" s="1"/>
    </row>
    <row r="699" spans="3:12" x14ac:dyDescent="0.35">
      <c r="C699" s="1"/>
      <c r="D699" s="1"/>
      <c r="E699" s="1"/>
      <c r="F699" s="1"/>
      <c r="G699" s="1"/>
      <c r="H699" s="1"/>
      <c r="I699" s="1"/>
      <c r="J699" s="1"/>
      <c r="K699" s="1"/>
      <c r="L699" s="1"/>
    </row>
    <row r="700" spans="3:12" x14ac:dyDescent="0.35">
      <c r="C700" s="1"/>
      <c r="D700" s="1"/>
      <c r="E700" s="1"/>
      <c r="F700" s="1"/>
      <c r="G700" s="1"/>
      <c r="H700" s="1"/>
      <c r="I700" s="1"/>
      <c r="J700" s="1"/>
      <c r="K700" s="1"/>
      <c r="L700" s="1"/>
    </row>
    <row r="701" spans="3:12" x14ac:dyDescent="0.35">
      <c r="C701" s="1"/>
      <c r="D701" s="1"/>
      <c r="E701" s="1"/>
      <c r="F701" s="1"/>
      <c r="G701" s="1"/>
      <c r="H701" s="1"/>
      <c r="I701" s="1"/>
      <c r="J701" s="1"/>
      <c r="K701" s="1"/>
      <c r="L701" s="1"/>
    </row>
    <row r="702" spans="3:12" x14ac:dyDescent="0.35">
      <c r="C702" s="1"/>
      <c r="D702" s="1"/>
      <c r="E702" s="1"/>
      <c r="F702" s="1"/>
      <c r="G702" s="1"/>
      <c r="H702" s="1"/>
      <c r="I702" s="1"/>
      <c r="J702" s="1"/>
      <c r="K702" s="1"/>
      <c r="L702" s="1"/>
    </row>
    <row r="703" spans="3:12" x14ac:dyDescent="0.35">
      <c r="C703" s="1"/>
      <c r="D703" s="1"/>
      <c r="E703" s="1"/>
      <c r="F703" s="1"/>
      <c r="G703" s="1"/>
      <c r="H703" s="1"/>
      <c r="I703" s="1"/>
      <c r="J703" s="1"/>
      <c r="K703" s="1"/>
      <c r="L703" s="1"/>
    </row>
    <row r="704" spans="3:12" x14ac:dyDescent="0.35">
      <c r="C704" s="1"/>
      <c r="D704" s="1"/>
      <c r="E704" s="1"/>
      <c r="F704" s="1"/>
      <c r="G704" s="1"/>
      <c r="H704" s="1"/>
      <c r="I704" s="1"/>
      <c r="J704" s="1"/>
      <c r="K704" s="1"/>
      <c r="L704" s="1"/>
    </row>
    <row r="705" spans="3:12" x14ac:dyDescent="0.35">
      <c r="C705" s="1"/>
      <c r="D705" s="1"/>
      <c r="E705" s="1"/>
      <c r="F705" s="1"/>
      <c r="G705" s="1"/>
      <c r="H705" s="1"/>
      <c r="I705" s="1"/>
      <c r="J705" s="1"/>
      <c r="K705" s="1"/>
      <c r="L705" s="1"/>
    </row>
    <row r="706" spans="3:12" x14ac:dyDescent="0.35">
      <c r="C706" s="1"/>
      <c r="D706" s="1"/>
      <c r="E706" s="1"/>
      <c r="F706" s="1"/>
      <c r="G706" s="1"/>
      <c r="H706" s="1"/>
      <c r="I706" s="1"/>
      <c r="J706" s="1"/>
      <c r="K706" s="1"/>
      <c r="L706" s="1"/>
    </row>
    <row r="707" spans="3:12" x14ac:dyDescent="0.35">
      <c r="C707" s="1"/>
      <c r="D707" s="1"/>
      <c r="E707" s="1"/>
      <c r="F707" s="1"/>
      <c r="G707" s="1"/>
      <c r="H707" s="1"/>
      <c r="I707" s="1"/>
      <c r="J707" s="1"/>
      <c r="K707" s="1"/>
      <c r="L707" s="1"/>
    </row>
    <row r="708" spans="3:12" x14ac:dyDescent="0.35">
      <c r="C708" s="1"/>
      <c r="D708" s="1"/>
      <c r="E708" s="1"/>
      <c r="F708" s="1"/>
      <c r="G708" s="1"/>
      <c r="H708" s="1"/>
      <c r="I708" s="1"/>
      <c r="J708" s="1"/>
      <c r="K708" s="1"/>
      <c r="L708" s="1"/>
    </row>
    <row r="709" spans="3:12" x14ac:dyDescent="0.35">
      <c r="C709" s="1"/>
      <c r="D709" s="1"/>
      <c r="E709" s="1"/>
      <c r="F709" s="1"/>
      <c r="G709" s="1"/>
      <c r="H709" s="1"/>
      <c r="I709" s="1"/>
      <c r="J709" s="1"/>
      <c r="K709" s="1"/>
      <c r="L709" s="1"/>
    </row>
    <row r="710" spans="3:12" x14ac:dyDescent="0.35">
      <c r="C710" s="1"/>
      <c r="D710" s="1"/>
      <c r="E710" s="1"/>
      <c r="F710" s="1"/>
      <c r="G710" s="1"/>
      <c r="H710" s="1"/>
      <c r="I710" s="1"/>
      <c r="J710" s="1"/>
      <c r="K710" s="1"/>
      <c r="L710" s="1"/>
    </row>
    <row r="711" spans="3:12" x14ac:dyDescent="0.35">
      <c r="C711" s="1"/>
      <c r="D711" s="1"/>
      <c r="E711" s="1"/>
      <c r="F711" s="1"/>
      <c r="G711" s="1"/>
      <c r="H711" s="1"/>
      <c r="I711" s="1"/>
      <c r="J711" s="1"/>
      <c r="K711" s="1"/>
      <c r="L711" s="1"/>
    </row>
    <row r="712" spans="3:12" x14ac:dyDescent="0.35">
      <c r="C712" s="1"/>
      <c r="D712" s="1"/>
      <c r="E712" s="1"/>
      <c r="F712" s="1"/>
      <c r="G712" s="1"/>
      <c r="H712" s="1"/>
      <c r="I712" s="1"/>
      <c r="J712" s="1"/>
      <c r="K712" s="1"/>
      <c r="L712" s="1"/>
    </row>
    <row r="713" spans="3:12" x14ac:dyDescent="0.35">
      <c r="C713" s="1"/>
      <c r="D713" s="1"/>
      <c r="E713" s="1"/>
      <c r="F713" s="1"/>
      <c r="G713" s="1"/>
      <c r="H713" s="1"/>
      <c r="I713" s="1"/>
      <c r="J713" s="1"/>
      <c r="K713" s="1"/>
      <c r="L713" s="1"/>
    </row>
    <row r="714" spans="3:12" x14ac:dyDescent="0.35">
      <c r="C714" s="1"/>
      <c r="D714" s="1"/>
      <c r="E714" s="1"/>
      <c r="F714" s="1"/>
      <c r="G714" s="1"/>
      <c r="H714" s="1"/>
      <c r="I714" s="1"/>
      <c r="J714" s="1"/>
      <c r="K714" s="1"/>
      <c r="L714" s="1"/>
    </row>
    <row r="715" spans="3:12" x14ac:dyDescent="0.35">
      <c r="C715" s="1"/>
      <c r="D715" s="1"/>
      <c r="E715" s="1"/>
      <c r="F715" s="1"/>
      <c r="G715" s="1"/>
      <c r="H715" s="1"/>
      <c r="I715" s="1"/>
      <c r="J715" s="1"/>
      <c r="K715" s="1"/>
      <c r="L715" s="1"/>
    </row>
    <row r="716" spans="3:12" x14ac:dyDescent="0.35">
      <c r="C716" s="1"/>
      <c r="D716" s="1"/>
      <c r="E716" s="1"/>
      <c r="F716" s="1"/>
      <c r="G716" s="1"/>
      <c r="H716" s="1"/>
      <c r="I716" s="1"/>
      <c r="J716" s="1"/>
      <c r="K716" s="1"/>
      <c r="L716" s="1"/>
    </row>
    <row r="717" spans="3:12" x14ac:dyDescent="0.35">
      <c r="C717" s="1"/>
      <c r="D717" s="1"/>
      <c r="E717" s="1"/>
      <c r="F717" s="1"/>
      <c r="G717" s="1"/>
      <c r="H717" s="1"/>
      <c r="I717" s="1"/>
      <c r="J717" s="1"/>
      <c r="K717" s="1"/>
      <c r="L717" s="1"/>
    </row>
    <row r="718" spans="3:12" x14ac:dyDescent="0.35">
      <c r="C718" s="1"/>
      <c r="D718" s="1"/>
      <c r="E718" s="1"/>
      <c r="F718" s="1"/>
      <c r="G718" s="1"/>
      <c r="H718" s="1"/>
      <c r="I718" s="1"/>
      <c r="J718" s="1"/>
      <c r="K718" s="1"/>
      <c r="L718" s="1"/>
    </row>
    <row r="719" spans="3:12" x14ac:dyDescent="0.35">
      <c r="C719" s="1"/>
      <c r="D719" s="1"/>
      <c r="E719" s="1"/>
      <c r="F719" s="1"/>
      <c r="G719" s="1"/>
      <c r="H719" s="1"/>
      <c r="I719" s="1"/>
      <c r="J719" s="1"/>
      <c r="K719" s="1"/>
      <c r="L719" s="1"/>
    </row>
    <row r="720" spans="3:12" x14ac:dyDescent="0.35">
      <c r="C720" s="1"/>
      <c r="D720" s="1"/>
      <c r="E720" s="1"/>
      <c r="F720" s="1"/>
      <c r="G720" s="1"/>
      <c r="H720" s="1"/>
      <c r="I720" s="1"/>
      <c r="J720" s="1"/>
      <c r="K720" s="1"/>
      <c r="L720" s="1"/>
    </row>
    <row r="721" spans="3:12" x14ac:dyDescent="0.35">
      <c r="C721" s="1"/>
      <c r="D721" s="1"/>
      <c r="E721" s="1"/>
      <c r="F721" s="1"/>
      <c r="G721" s="1"/>
      <c r="H721" s="1"/>
      <c r="I721" s="1"/>
      <c r="J721" s="1"/>
      <c r="K721" s="1"/>
      <c r="L721" s="1"/>
    </row>
    <row r="722" spans="3:12" x14ac:dyDescent="0.35">
      <c r="C722" s="1"/>
      <c r="D722" s="1"/>
      <c r="E722" s="1"/>
      <c r="F722" s="1"/>
      <c r="G722" s="1"/>
      <c r="H722" s="1"/>
      <c r="I722" s="1"/>
      <c r="J722" s="1"/>
      <c r="K722" s="1"/>
      <c r="L722" s="1"/>
    </row>
    <row r="723" spans="3:12" x14ac:dyDescent="0.35">
      <c r="C723" s="1"/>
      <c r="D723" s="1"/>
      <c r="E723" s="1"/>
      <c r="F723" s="1"/>
      <c r="G723" s="1"/>
      <c r="H723" s="1"/>
      <c r="I723" s="1"/>
      <c r="J723" s="1"/>
      <c r="K723" s="1"/>
      <c r="L723" s="1"/>
    </row>
    <row r="724" spans="3:12" x14ac:dyDescent="0.35">
      <c r="C724" s="1"/>
      <c r="D724" s="1"/>
      <c r="E724" s="1"/>
      <c r="F724" s="1"/>
      <c r="G724" s="1"/>
      <c r="H724" s="1"/>
      <c r="I724" s="1"/>
      <c r="J724" s="1"/>
      <c r="K724" s="1"/>
      <c r="L724" s="1"/>
    </row>
    <row r="725" spans="3:12" x14ac:dyDescent="0.35">
      <c r="C725" s="1"/>
      <c r="D725" s="1"/>
      <c r="E725" s="1"/>
      <c r="F725" s="1"/>
      <c r="G725" s="1"/>
      <c r="H725" s="1"/>
      <c r="I725" s="1"/>
      <c r="J725" s="1"/>
      <c r="K725" s="1"/>
      <c r="L725" s="1"/>
    </row>
    <row r="726" spans="3:12" x14ac:dyDescent="0.35">
      <c r="C726" s="1"/>
      <c r="D726" s="1"/>
      <c r="E726" s="1"/>
      <c r="F726" s="1"/>
      <c r="G726" s="1"/>
      <c r="H726" s="1"/>
      <c r="I726" s="1"/>
      <c r="J726" s="1"/>
      <c r="K726" s="1"/>
      <c r="L726" s="1"/>
    </row>
    <row r="727" spans="3:12" x14ac:dyDescent="0.35">
      <c r="C727" s="1"/>
      <c r="D727" s="1"/>
      <c r="E727" s="1"/>
      <c r="F727" s="1"/>
      <c r="G727" s="1"/>
      <c r="H727" s="1"/>
      <c r="I727" s="1"/>
      <c r="J727" s="1"/>
      <c r="K727" s="1"/>
      <c r="L727" s="1"/>
    </row>
    <row r="728" spans="3:12" x14ac:dyDescent="0.35">
      <c r="C728" s="1"/>
      <c r="D728" s="1"/>
      <c r="E728" s="1"/>
      <c r="F728" s="1"/>
      <c r="G728" s="1"/>
      <c r="H728" s="1"/>
      <c r="I728" s="1"/>
      <c r="J728" s="1"/>
      <c r="K728" s="1"/>
      <c r="L728" s="1"/>
    </row>
    <row r="729" spans="3:12" x14ac:dyDescent="0.35">
      <c r="C729" s="1"/>
      <c r="D729" s="1"/>
      <c r="E729" s="1"/>
      <c r="F729" s="1"/>
      <c r="G729" s="1"/>
      <c r="H729" s="1"/>
      <c r="I729" s="1"/>
      <c r="J729" s="1"/>
      <c r="K729" s="1"/>
      <c r="L729" s="1"/>
    </row>
    <row r="730" spans="3:12" x14ac:dyDescent="0.35">
      <c r="C730" s="1"/>
      <c r="D730" s="1"/>
      <c r="E730" s="1"/>
      <c r="F730" s="1"/>
      <c r="G730" s="1"/>
      <c r="H730" s="1"/>
      <c r="I730" s="1"/>
      <c r="J730" s="1"/>
      <c r="K730" s="1"/>
      <c r="L730" s="1"/>
    </row>
    <row r="731" spans="3:12" x14ac:dyDescent="0.35">
      <c r="C731" s="1"/>
      <c r="D731" s="1"/>
      <c r="E731" s="1"/>
      <c r="F731" s="1"/>
      <c r="G731" s="1"/>
      <c r="H731" s="1"/>
      <c r="I731" s="1"/>
      <c r="J731" s="1"/>
      <c r="K731" s="1"/>
      <c r="L731" s="1"/>
    </row>
    <row r="732" spans="3:12" x14ac:dyDescent="0.35">
      <c r="C732" s="1"/>
      <c r="D732" s="1"/>
      <c r="E732" s="1"/>
      <c r="F732" s="1"/>
      <c r="G732" s="1"/>
      <c r="H732" s="1"/>
      <c r="I732" s="1"/>
      <c r="J732" s="1"/>
      <c r="K732" s="1"/>
      <c r="L732" s="1"/>
    </row>
    <row r="733" spans="3:12" x14ac:dyDescent="0.35">
      <c r="C733" s="1"/>
      <c r="D733" s="1"/>
      <c r="E733" s="1"/>
      <c r="F733" s="1"/>
      <c r="G733" s="1"/>
      <c r="H733" s="1"/>
      <c r="I733" s="1"/>
      <c r="J733" s="1"/>
      <c r="K733" s="1"/>
      <c r="L733" s="1"/>
    </row>
    <row r="734" spans="3:12" x14ac:dyDescent="0.35">
      <c r="C734" s="1"/>
      <c r="D734" s="1"/>
      <c r="E734" s="1"/>
      <c r="F734" s="1"/>
      <c r="G734" s="1"/>
      <c r="H734" s="1"/>
      <c r="I734" s="1"/>
      <c r="J734" s="1"/>
      <c r="K734" s="1"/>
      <c r="L734" s="1"/>
    </row>
  </sheetData>
  <sheetProtection algorithmName="SHA-512" hashValue="OQcEEO6ZFkjuWj5+ow1dw1DvLZRJvbzysZAsTFtqYBehW9EAsTqVXfSpPDn3d9M2FoYF4tqde3aMalBbSXvxEw==" saltValue="Nmxz6JYeyptM0oLFxBbMsg==" spinCount="100000" sheet="1" objects="1" scenarios="1" insertRows="0" deleteRows="0" selectLockedCells="1"/>
  <mergeCells count="70">
    <mergeCell ref="J84:L84"/>
    <mergeCell ref="J73:L73"/>
    <mergeCell ref="K74:L77"/>
    <mergeCell ref="K78:L81"/>
    <mergeCell ref="K82:L82"/>
    <mergeCell ref="J83:L83"/>
    <mergeCell ref="B17:I18"/>
    <mergeCell ref="F73:I73"/>
    <mergeCell ref="C74:D77"/>
    <mergeCell ref="F74:H74"/>
    <mergeCell ref="I74:I77"/>
    <mergeCell ref="F75:H75"/>
    <mergeCell ref="F76:H76"/>
    <mergeCell ref="F77:H77"/>
    <mergeCell ref="E60:H60"/>
    <mergeCell ref="E69:H69"/>
    <mergeCell ref="E66:H66"/>
    <mergeCell ref="E55:H55"/>
    <mergeCell ref="E49:H49"/>
    <mergeCell ref="E67:H67"/>
    <mergeCell ref="E9:I9"/>
    <mergeCell ref="E10:I10"/>
    <mergeCell ref="E11:I11"/>
    <mergeCell ref="E12:I12"/>
    <mergeCell ref="E13:I13"/>
    <mergeCell ref="B9:D9"/>
    <mergeCell ref="B12:D12"/>
    <mergeCell ref="B13:D13"/>
    <mergeCell ref="B10:D10"/>
    <mergeCell ref="B11:D11"/>
    <mergeCell ref="B7:D7"/>
    <mergeCell ref="B8:D8"/>
    <mergeCell ref="B5:G5"/>
    <mergeCell ref="E7:I7"/>
    <mergeCell ref="E8:I8"/>
    <mergeCell ref="F83:I83"/>
    <mergeCell ref="F93:I93"/>
    <mergeCell ref="F94:I94"/>
    <mergeCell ref="C89:E89"/>
    <mergeCell ref="F89:I89"/>
    <mergeCell ref="C90:E90"/>
    <mergeCell ref="C91:E91"/>
    <mergeCell ref="C92:E92"/>
    <mergeCell ref="F90:I90"/>
    <mergeCell ref="F91:I91"/>
    <mergeCell ref="F92:I92"/>
    <mergeCell ref="F84:I84"/>
    <mergeCell ref="C78:D81"/>
    <mergeCell ref="F78:H78"/>
    <mergeCell ref="I78:I81"/>
    <mergeCell ref="F79:H79"/>
    <mergeCell ref="C82:D82"/>
    <mergeCell ref="F82:H82"/>
    <mergeCell ref="F80:H80"/>
    <mergeCell ref="F81:H81"/>
    <mergeCell ref="M22:N22"/>
    <mergeCell ref="M23:N23"/>
    <mergeCell ref="M24:N24"/>
    <mergeCell ref="M25:N25"/>
    <mergeCell ref="M44:N44"/>
    <mergeCell ref="M57:N57"/>
    <mergeCell ref="M58:N58"/>
    <mergeCell ref="M66:N66"/>
    <mergeCell ref="M67:N67"/>
    <mergeCell ref="E44:H44"/>
    <mergeCell ref="M45:N45"/>
    <mergeCell ref="M46:N46"/>
    <mergeCell ref="M47:N47"/>
    <mergeCell ref="M55:N55"/>
    <mergeCell ref="M56:N56"/>
  </mergeCells>
  <conditionalFormatting sqref="F35:F37">
    <cfRule type="expression" dxfId="57" priority="6">
      <formula>$E$9="Acreditat TECNIO"</formula>
    </cfRule>
    <cfRule type="cellIs" priority="13" operator="equal">
      <formula>0</formula>
    </cfRule>
    <cfRule type="cellIs" dxfId="56" priority="14" operator="greaterThan">
      <formula>0.8</formula>
    </cfRule>
    <cfRule type="cellIs" dxfId="55" priority="15" operator="between">
      <formula>0.1</formula>
      <formula>0.8</formula>
    </cfRule>
    <cfRule type="cellIs" dxfId="54" priority="16" operator="lessThan">
      <formula>0.1</formula>
    </cfRule>
  </conditionalFormatting>
  <conditionalFormatting sqref="H35:H37">
    <cfRule type="expression" dxfId="53" priority="1">
      <formula>$E$9="Acreditat TECNIO"</formula>
    </cfRule>
    <cfRule type="cellIs" priority="2" operator="equal">
      <formula>0</formula>
    </cfRule>
    <cfRule type="cellIs" dxfId="52" priority="3" operator="greaterThan">
      <formula>0.8</formula>
    </cfRule>
    <cfRule type="cellIs" dxfId="51" priority="4" operator="between">
      <formula>0.1</formula>
      <formula>0.8</formula>
    </cfRule>
    <cfRule type="cellIs" dxfId="50" priority="5" operator="lessThan">
      <formula>0.1</formula>
    </cfRule>
  </conditionalFormatting>
  <conditionalFormatting sqref="I69">
    <cfRule type="cellIs" dxfId="49" priority="33" operator="greaterThan">
      <formula>1500*2</formula>
    </cfRule>
    <cfRule type="containsBlanks" priority="34">
      <formula>LEN(TRIM(I69))=0</formula>
    </cfRule>
  </conditionalFormatting>
  <conditionalFormatting sqref="I49:J49">
    <cfRule type="expression" dxfId="48" priority="50">
      <formula>$I$49&gt;$F$83/2</formula>
    </cfRule>
    <cfRule type="containsBlanks" priority="51">
      <formula>LEN(TRIM(I49))=0</formula>
    </cfRule>
  </conditionalFormatting>
  <pageMargins left="0.70866141732283472" right="0.70866141732283472" top="0.74803149606299213" bottom="0.74803149606299213" header="0.31496062992125984" footer="0.31496062992125984"/>
  <pageSetup paperSize="9" scale="26" orientation="portrait" r:id="rId1"/>
  <headerFooter>
    <oddFooter>&amp;R&amp;7Pressupost  RD 2023
Versió 2, 3 d'abril de 2023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ECFC7FC-E2DF-4A0D-B304-3A613D2314ED}">
          <x14:formula1>
            <xm:f>Desplegables!$D$8</xm:f>
          </x14:formula1>
          <xm:sqref>C67:D67</xm:sqref>
        </x14:dataValidation>
        <x14:dataValidation type="list" allowBlank="1" showInputMessage="1" showErrorMessage="1" xr:uid="{731336E5-6996-4EB1-9F0B-BE80F888DDCE}">
          <x14:formula1>
            <xm:f>Desplegables!$D$6:$D$7</xm:f>
          </x14:formula1>
          <xm:sqref>C23:D25 C45:D47 C56:D58</xm:sqref>
        </x14:dataValidation>
        <x14:dataValidation type="list" allowBlank="1" showInputMessage="1" showErrorMessage="1" xr:uid="{DF08D38E-7724-496F-B9A7-E1FAC433B2E4}">
          <x14:formula1>
            <xm:f>Desplegables!$E$6:$E$8</xm:f>
          </x14:formula1>
          <xm:sqref>E8:E9</xm:sqref>
        </x14:dataValidation>
        <x14:dataValidation type="list" allowBlank="1" showInputMessage="1" showErrorMessage="1" xr:uid="{10C3C702-C35A-4E47-BB0C-C0B20FEEF201}">
          <x14:formula1>
            <xm:f>Desplegables!$B$6:$B$12</xm:f>
          </x14:formula1>
          <xm:sqref>B23:B25 B45:B47 B56:B58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AFFAF8-BACF-4507-8BAC-BC420C9548C6}">
  <dimension ref="A1:DK734"/>
  <sheetViews>
    <sheetView zoomScaleNormal="100" zoomScaleSheetLayoutView="42" workbookViewId="0">
      <selection activeCell="E7" sqref="E7:I7"/>
    </sheetView>
  </sheetViews>
  <sheetFormatPr defaultColWidth="19.7265625" defaultRowHeight="14.5" x14ac:dyDescent="0.35"/>
  <cols>
    <col min="1" max="1" width="10.453125" style="40" customWidth="1"/>
    <col min="2" max="2" width="28.54296875" customWidth="1"/>
    <col min="3" max="3" width="25" customWidth="1"/>
    <col min="4" max="4" width="22" hidden="1" customWidth="1"/>
    <col min="5" max="5" width="49" customWidth="1" collapsed="1"/>
    <col min="6" max="6" width="16.54296875" customWidth="1"/>
    <col min="7" max="7" width="15.7265625" customWidth="1"/>
    <col min="8" max="8" width="15.7265625" hidden="1" customWidth="1" collapsed="1"/>
    <col min="9" max="9" width="28.81640625" customWidth="1"/>
    <col min="10" max="10" width="35.453125" hidden="1" customWidth="1"/>
    <col min="11" max="11" width="9.54296875" hidden="1" customWidth="1"/>
    <col min="12" max="12" width="20.453125" hidden="1" customWidth="1"/>
    <col min="13" max="13" width="27.54296875" style="1" hidden="1" customWidth="1" collapsed="1"/>
    <col min="14" max="14" width="33.81640625" style="1" hidden="1" customWidth="1"/>
    <col min="15" max="115" width="19.7265625" style="1"/>
  </cols>
  <sheetData>
    <row r="1" spans="1:15" s="1" customFormat="1" x14ac:dyDescent="0.35">
      <c r="A1" s="40"/>
    </row>
    <row r="2" spans="1:15" s="1" customFormat="1" x14ac:dyDescent="0.35">
      <c r="A2" s="40"/>
    </row>
    <row r="3" spans="1:15" s="1" customFormat="1" x14ac:dyDescent="0.35">
      <c r="A3" s="40"/>
    </row>
    <row r="4" spans="1:15" s="1" customFormat="1" ht="18.5" x14ac:dyDescent="0.35">
      <c r="A4" s="40"/>
      <c r="B4" s="21"/>
    </row>
    <row r="5" spans="1:15" s="1" customFormat="1" ht="29.25" customHeight="1" x14ac:dyDescent="0.35">
      <c r="A5" s="40"/>
      <c r="B5" s="313" t="str">
        <f>'INSTRUCCIONS Sol·licitant'!$B$5</f>
        <v>RESOLUCIÓ EMT/2447/2023, de 3 de juliol, per la qual s'aproven les bases reguladores de la línia de subvencions per a nuclis R+D Green.</v>
      </c>
      <c r="C5" s="313"/>
      <c r="D5" s="313"/>
      <c r="E5" s="313"/>
      <c r="F5" s="313"/>
      <c r="G5" s="313"/>
      <c r="H5" s="176"/>
      <c r="I5" s="176"/>
    </row>
    <row r="6" spans="1:15" s="1" customFormat="1" x14ac:dyDescent="0.35">
      <c r="A6" s="40"/>
      <c r="B6" s="41"/>
    </row>
    <row r="7" spans="1:15" s="1" customFormat="1" x14ac:dyDescent="0.35">
      <c r="A7" s="40"/>
      <c r="B7" s="307" t="s">
        <v>11</v>
      </c>
      <c r="C7" s="308"/>
      <c r="D7" s="308"/>
      <c r="E7" s="314"/>
      <c r="F7" s="314"/>
      <c r="G7" s="314"/>
      <c r="H7" s="314"/>
      <c r="I7" s="314"/>
    </row>
    <row r="8" spans="1:15" s="1" customFormat="1" x14ac:dyDescent="0.35">
      <c r="A8" s="40"/>
      <c r="B8" s="310" t="s">
        <v>33</v>
      </c>
      <c r="C8" s="311"/>
      <c r="D8" s="311"/>
      <c r="E8" s="315"/>
      <c r="F8" s="315"/>
      <c r="G8" s="315"/>
      <c r="H8" s="315"/>
      <c r="I8" s="315"/>
    </row>
    <row r="9" spans="1:15" s="1" customFormat="1" hidden="1" x14ac:dyDescent="0.35">
      <c r="A9" s="40"/>
      <c r="B9" s="316" t="s">
        <v>34</v>
      </c>
      <c r="C9" s="317"/>
      <c r="D9" s="317"/>
      <c r="E9" s="322"/>
      <c r="F9" s="322"/>
      <c r="G9" s="322"/>
      <c r="H9" s="322"/>
      <c r="I9" s="322"/>
    </row>
    <row r="10" spans="1:15" s="1" customFormat="1" x14ac:dyDescent="0.35">
      <c r="A10" s="40"/>
      <c r="B10" s="342" t="s">
        <v>12</v>
      </c>
      <c r="C10" s="343"/>
      <c r="D10" s="343"/>
      <c r="E10" s="344" t="str">
        <f>IF('EMPRESA 1 - Líder'!E10="","Títol projecte indicat EMPRESA 1 - Líder",'EMPRESA 1 - Líder'!E10)</f>
        <v>Títol projecte indicat EMPRESA 1 - Líder</v>
      </c>
      <c r="F10" s="344"/>
      <c r="G10" s="344"/>
      <c r="H10" s="344"/>
      <c r="I10" s="344"/>
    </row>
    <row r="11" spans="1:15" s="1" customFormat="1" x14ac:dyDescent="0.35">
      <c r="A11" s="40"/>
      <c r="B11" s="342" t="s">
        <v>13</v>
      </c>
      <c r="C11" s="343"/>
      <c r="D11" s="343"/>
      <c r="E11" s="345" t="str">
        <f>IF('EMPRESA 1 - Líder'!E11="","Acrònim projecte indicat EMPRESA 1 - Líder",'EMPRESA 1 - Líder'!E11)</f>
        <v>Acrònim projecte indicat EMPRESA 1 - Líder</v>
      </c>
      <c r="F11" s="345"/>
      <c r="G11" s="345"/>
      <c r="H11" s="345"/>
      <c r="I11" s="345"/>
    </row>
    <row r="12" spans="1:15" s="1" customFormat="1" hidden="1" x14ac:dyDescent="0.35">
      <c r="A12" s="40"/>
      <c r="B12" s="316" t="s">
        <v>253</v>
      </c>
      <c r="C12" s="317"/>
      <c r="D12" s="317"/>
      <c r="E12" s="322" t="str">
        <f>IF('EMPRESA 1 - Líder'!E12="","Introduïr CODI PROJECTE pestanya EMPRESA 1 - LÍDER",'EMPRESA 1 - Líder'!E12)</f>
        <v>Introduïr CODI PROJECTE pestanya EMPRESA 1 - LÍDER</v>
      </c>
      <c r="F12" s="322"/>
      <c r="G12" s="322"/>
      <c r="H12" s="322"/>
      <c r="I12" s="322"/>
    </row>
    <row r="13" spans="1:15" s="1" customFormat="1" hidden="1" x14ac:dyDescent="0.35">
      <c r="A13" s="40"/>
      <c r="B13" s="316" t="s">
        <v>28</v>
      </c>
      <c r="C13" s="317"/>
      <c r="D13" s="317"/>
      <c r="E13" s="346" t="str">
        <f>IF('EMPRESA 1 - Líder'!E13="","Introduïr AVALUADOR pestanya EMPRESA 1 - LÍDER",'EMPRESA 1 - Líder'!E13)</f>
        <v>Introduïr AVALUADOR pestanya EMPRESA 1 - LÍDER</v>
      </c>
      <c r="F13" s="346"/>
      <c r="G13" s="346"/>
      <c r="H13" s="346"/>
      <c r="I13" s="346"/>
    </row>
    <row r="14" spans="1:15" s="1" customFormat="1" x14ac:dyDescent="0.35">
      <c r="A14" s="40"/>
    </row>
    <row r="15" spans="1:15" s="1" customFormat="1" x14ac:dyDescent="0.35">
      <c r="A15" s="40"/>
      <c r="B15" s="41"/>
    </row>
    <row r="16" spans="1:15" s="1" customFormat="1" ht="15" thickBot="1" x14ac:dyDescent="0.4">
      <c r="A16" s="40"/>
      <c r="B16" s="42" t="s">
        <v>1</v>
      </c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</row>
    <row r="17" spans="1:115" s="1" customFormat="1" ht="15" customHeight="1" x14ac:dyDescent="0.35">
      <c r="A17" s="40"/>
      <c r="B17" s="323" t="s">
        <v>42</v>
      </c>
      <c r="C17" s="323"/>
      <c r="D17" s="323"/>
      <c r="E17" s="323"/>
      <c r="F17" s="323"/>
      <c r="G17" s="323"/>
      <c r="H17" s="323"/>
      <c r="I17" s="323"/>
    </row>
    <row r="18" spans="1:115" s="1" customFormat="1" x14ac:dyDescent="0.35">
      <c r="A18" s="40"/>
      <c r="B18" s="323"/>
      <c r="C18" s="323"/>
      <c r="D18" s="323"/>
      <c r="E18" s="323"/>
      <c r="F18" s="323"/>
      <c r="G18" s="323"/>
      <c r="H18" s="323"/>
      <c r="I18" s="323"/>
    </row>
    <row r="19" spans="1:115" s="1" customFormat="1" x14ac:dyDescent="0.35">
      <c r="A19" s="40"/>
      <c r="B19" s="195"/>
      <c r="C19" s="195"/>
      <c r="D19" s="195"/>
      <c r="E19" s="195"/>
      <c r="F19" s="195"/>
      <c r="G19" s="195"/>
      <c r="H19" s="195"/>
      <c r="I19" s="195"/>
    </row>
    <row r="20" spans="1:115" s="1" customFormat="1" x14ac:dyDescent="0.35">
      <c r="A20" s="40"/>
      <c r="B20" s="207" t="s">
        <v>123</v>
      </c>
      <c r="C20" s="195"/>
      <c r="D20" s="195"/>
      <c r="E20" s="195"/>
      <c r="F20" s="195"/>
      <c r="G20" s="195"/>
      <c r="I20" s="43"/>
    </row>
    <row r="21" spans="1:115" s="1" customFormat="1" x14ac:dyDescent="0.35">
      <c r="A21" s="40"/>
      <c r="I21" s="44"/>
      <c r="J21" s="44"/>
      <c r="K21" s="44"/>
      <c r="L21" s="44"/>
    </row>
    <row r="22" spans="1:115" s="49" customFormat="1" ht="38.25" customHeight="1" x14ac:dyDescent="0.35">
      <c r="A22" s="45"/>
      <c r="B22" s="46" t="s">
        <v>35</v>
      </c>
      <c r="C22" s="46" t="s">
        <v>0</v>
      </c>
      <c r="D22" s="47" t="s">
        <v>24</v>
      </c>
      <c r="E22" s="46" t="s">
        <v>9</v>
      </c>
      <c r="F22" s="46" t="s">
        <v>10</v>
      </c>
      <c r="G22" s="46" t="s">
        <v>8</v>
      </c>
      <c r="H22" s="47" t="s">
        <v>25</v>
      </c>
      <c r="I22" s="46" t="s">
        <v>26</v>
      </c>
      <c r="J22" s="47" t="s">
        <v>27</v>
      </c>
      <c r="K22" s="48" t="s">
        <v>20</v>
      </c>
      <c r="L22" s="48" t="s">
        <v>21</v>
      </c>
      <c r="M22" s="283" t="s">
        <v>108</v>
      </c>
      <c r="N22" s="284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10"/>
      <c r="BE22" s="10"/>
      <c r="BF22" s="10"/>
      <c r="BG22" s="10"/>
      <c r="BH22" s="10"/>
      <c r="BI22" s="10"/>
      <c r="BJ22" s="10"/>
      <c r="BK22" s="10"/>
      <c r="BL22" s="10"/>
      <c r="BM22" s="10"/>
      <c r="BN22" s="10"/>
      <c r="BO22" s="10"/>
      <c r="BP22" s="10"/>
      <c r="BQ22" s="10"/>
      <c r="BR22" s="10"/>
      <c r="BS22" s="10"/>
      <c r="BT22" s="10"/>
      <c r="BU22" s="10"/>
      <c r="BV22" s="10"/>
      <c r="BW22" s="10"/>
      <c r="BX22" s="10"/>
      <c r="BY22" s="10"/>
      <c r="BZ22" s="10"/>
      <c r="CA22" s="10"/>
      <c r="CB22" s="10"/>
      <c r="CC22" s="10"/>
      <c r="CD22" s="10"/>
      <c r="CE22" s="10"/>
      <c r="CF22" s="10"/>
      <c r="CG22" s="10"/>
      <c r="CH22" s="10"/>
      <c r="CI22" s="10"/>
      <c r="CJ22" s="10"/>
      <c r="CK22" s="10"/>
      <c r="CL22" s="10"/>
      <c r="CM22" s="10"/>
      <c r="CN22" s="10"/>
      <c r="CO22" s="10"/>
      <c r="CP22" s="10"/>
      <c r="CQ22" s="10"/>
      <c r="CR22" s="10"/>
      <c r="CS22" s="10"/>
      <c r="CT22" s="10"/>
      <c r="CU22" s="10"/>
      <c r="CV22" s="10"/>
      <c r="CW22" s="10"/>
      <c r="CX22" s="10"/>
      <c r="CY22" s="10"/>
      <c r="CZ22" s="10"/>
      <c r="DA22" s="10"/>
      <c r="DB22" s="10"/>
      <c r="DC22" s="10"/>
      <c r="DD22" s="10"/>
      <c r="DE22" s="10"/>
      <c r="DF22" s="10"/>
      <c r="DG22" s="10"/>
      <c r="DH22" s="10"/>
      <c r="DI22" s="10"/>
      <c r="DJ22" s="10"/>
      <c r="DK22" s="10"/>
    </row>
    <row r="23" spans="1:115" x14ac:dyDescent="0.35">
      <c r="B23" s="3"/>
      <c r="C23" s="4"/>
      <c r="D23" s="50"/>
      <c r="E23" s="7"/>
      <c r="F23" s="5"/>
      <c r="G23" s="202"/>
      <c r="H23" s="51"/>
      <c r="I23" s="31">
        <f>+F23*G23</f>
        <v>0</v>
      </c>
      <c r="J23" s="52">
        <f>+H23*G23</f>
        <v>0</v>
      </c>
      <c r="K23" s="53">
        <f>IF(AND($E$9="Gran empresa",D23="Recerca"),Desplegables!$F$15,IF(AND($E$9="Gran empresa",D23="Desenvolupament"),Desplegables!$F$18,IF(AND($E$9="Mitjana empresa",D23="Recerca"),Desplegables!$F$14,IF(AND($E$9="Mitjana empresa",D23="Desenvolupament"),Desplegables!$F$17,IF(AND($E$9="Petita empresa",D23="Recerca"),Desplegables!$F$13,IF(AND($E$9="Petita empresa",D23="Desenvolupament"),Desplegables!$F$16,IF(AND($E$9="Acreditat TECNIO"),Desplegables!$F$19,)))))))</f>
        <v>0</v>
      </c>
      <c r="L23" s="54">
        <f>+K23*J23</f>
        <v>0</v>
      </c>
      <c r="M23" s="281"/>
      <c r="N23" s="282"/>
    </row>
    <row r="24" spans="1:115" x14ac:dyDescent="0.35">
      <c r="B24" s="3"/>
      <c r="C24" s="4"/>
      <c r="D24" s="50"/>
      <c r="E24" s="7"/>
      <c r="F24" s="5"/>
      <c r="G24" s="202"/>
      <c r="H24" s="51"/>
      <c r="I24" s="31">
        <f>+F24*G24</f>
        <v>0</v>
      </c>
      <c r="J24" s="52">
        <f>+H24*G24</f>
        <v>0</v>
      </c>
      <c r="K24" s="53">
        <f>IF(AND($E$9="Gran empresa",D24="Recerca"),Desplegables!$F$15,IF(AND($E$9="Gran empresa",D24="Desenvolupament"),Desplegables!$F$18,IF(AND($E$9="Mitjana empresa",D24="Recerca"),Desplegables!$F$14,IF(AND($E$9="Mitjana empresa",D24="Desenvolupament"),Desplegables!$F$17,IF(AND($E$9="Petita empresa",D24="Recerca"),Desplegables!$F$13,IF(AND($E$9="Petita empresa",D24="Desenvolupament"),Desplegables!$F$16,IF(AND($E$9="Acreditat TECNIO"),Desplegables!$F$19,)))))))</f>
        <v>0</v>
      </c>
      <c r="L24" s="54">
        <f>+K24*J24</f>
        <v>0</v>
      </c>
      <c r="M24" s="281"/>
      <c r="N24" s="282"/>
    </row>
    <row r="25" spans="1:115" x14ac:dyDescent="0.35">
      <c r="B25" s="3"/>
      <c r="C25" s="4"/>
      <c r="D25" s="50"/>
      <c r="E25" s="7"/>
      <c r="F25" s="5"/>
      <c r="G25" s="202"/>
      <c r="H25" s="51"/>
      <c r="I25" s="31">
        <f>+F25*G25</f>
        <v>0</v>
      </c>
      <c r="J25" s="52">
        <f>+H25*G25</f>
        <v>0</v>
      </c>
      <c r="K25" s="53">
        <f>IF(AND($E$9="Gran empresa",D25="Recerca"),Desplegables!$F$15,IF(AND($E$9="Gran empresa",D25="Desenvolupament"),Desplegables!$F$18,IF(AND($E$9="Mitjana empresa",D25="Recerca"),Desplegables!$F$14,IF(AND($E$9="Mitjana empresa",D25="Desenvolupament"),Desplegables!$F$17,IF(AND($E$9="Petita empresa",D25="Recerca"),Desplegables!$F$13,IF(AND($E$9="Petita empresa",D25="Desenvolupament"),Desplegables!$F$16,IF(AND($E$9="Acreditat TECNIO"),Desplegables!$F$19,)))))))</f>
        <v>0</v>
      </c>
      <c r="L25" s="54">
        <f>+K25*J25</f>
        <v>0</v>
      </c>
      <c r="M25" s="281"/>
      <c r="N25" s="282"/>
    </row>
    <row r="26" spans="1:115" x14ac:dyDescent="0.35">
      <c r="B26" s="55"/>
      <c r="C26" s="56"/>
      <c r="D26" s="56"/>
      <c r="E26" s="56"/>
      <c r="F26" s="57"/>
      <c r="G26" s="58"/>
      <c r="H26" s="56"/>
      <c r="I26" s="58"/>
      <c r="J26" s="59"/>
      <c r="K26" s="143"/>
      <c r="L26" s="58"/>
      <c r="M26" s="196"/>
      <c r="N26" s="197"/>
    </row>
    <row r="27" spans="1:115" x14ac:dyDescent="0.35">
      <c r="B27" s="61"/>
      <c r="C27" s="61"/>
      <c r="D27" s="61"/>
      <c r="E27" s="198" t="s">
        <v>4</v>
      </c>
      <c r="F27" s="62">
        <f>SUM(F23:F26)</f>
        <v>0</v>
      </c>
      <c r="G27" s="63"/>
      <c r="H27" s="64">
        <f>SUM(H23:H26)</f>
        <v>0</v>
      </c>
      <c r="I27" s="63">
        <f>SUM(I23:I26)</f>
        <v>0</v>
      </c>
      <c r="J27" s="65">
        <f>SUM(J23:J26)</f>
        <v>0</v>
      </c>
      <c r="K27" s="66">
        <f>IF(J27=0,0,L27/J27)</f>
        <v>0</v>
      </c>
      <c r="L27" s="63">
        <f>+SUM(L23:L26)</f>
        <v>0</v>
      </c>
    </row>
    <row r="28" spans="1:115" x14ac:dyDescent="0.35">
      <c r="B28" s="67"/>
      <c r="C28" s="67"/>
      <c r="D28" s="67"/>
      <c r="E28" s="1"/>
      <c r="F28" s="1"/>
      <c r="G28" s="1"/>
      <c r="H28" s="1"/>
      <c r="I28" s="1"/>
      <c r="J28" s="1"/>
      <c r="K28" s="1"/>
      <c r="L28" s="1"/>
    </row>
    <row r="29" spans="1:115" x14ac:dyDescent="0.35">
      <c r="B29" s="68" t="s">
        <v>249</v>
      </c>
      <c r="C29" s="195"/>
      <c r="D29" s="195"/>
      <c r="E29" s="195"/>
      <c r="F29" s="69"/>
      <c r="G29" s="69"/>
      <c r="I29" s="70"/>
      <c r="J29" s="71"/>
      <c r="K29" s="71"/>
      <c r="L29" s="72"/>
    </row>
    <row r="30" spans="1:115" s="1" customFormat="1" ht="44.25" customHeight="1" thickBot="1" x14ac:dyDescent="0.4">
      <c r="A30" s="40"/>
      <c r="B30" s="210" t="s">
        <v>124</v>
      </c>
      <c r="C30" s="233" t="str">
        <f>IF('EMPRESA 1 - Líder'!C30="","Durada projecte indicada EMPRESA 1 - Líder",'EMPRESA 1 - Líder'!C30)</f>
        <v>Durada projecte indicada EMPRESA 1 - Líder</v>
      </c>
      <c r="D30" s="232" t="str">
        <f>IF('EMPRESA 1 - Líder'!D30="","Durada projecte indicada EMPRESA 1 - Líder",'EMPRESA 1 - Líder'!D30)</f>
        <v>Durada projecte indicada EMPRESA 1 - Líder</v>
      </c>
      <c r="E30" s="208" t="s">
        <v>241</v>
      </c>
      <c r="M30" s="74" t="s">
        <v>43</v>
      </c>
      <c r="N30" s="75"/>
    </row>
    <row r="31" spans="1:115" s="1" customFormat="1" ht="22.5" customHeight="1" x14ac:dyDescent="0.35">
      <c r="A31" s="40"/>
      <c r="B31" s="76"/>
      <c r="C31" s="67"/>
      <c r="D31" s="67"/>
      <c r="F31" s="77"/>
      <c r="M31" s="78" t="s">
        <v>32</v>
      </c>
      <c r="N31" s="78"/>
    </row>
    <row r="32" spans="1:115" s="1" customFormat="1" x14ac:dyDescent="0.35">
      <c r="A32" s="40"/>
      <c r="B32" s="207" t="s">
        <v>122</v>
      </c>
      <c r="C32" s="67"/>
      <c r="D32" s="67"/>
      <c r="F32" s="77"/>
    </row>
    <row r="33" spans="1:115" s="1" customFormat="1" x14ac:dyDescent="0.35">
      <c r="A33" s="40"/>
      <c r="B33" s="95" t="s">
        <v>181</v>
      </c>
      <c r="C33" s="67"/>
      <c r="D33" s="67"/>
      <c r="F33" s="77"/>
      <c r="M33" s="79"/>
      <c r="N33" s="79"/>
    </row>
    <row r="34" spans="1:115" s="10" customFormat="1" ht="29" x14ac:dyDescent="0.35">
      <c r="A34" s="45"/>
      <c r="B34" s="46" t="s">
        <v>9</v>
      </c>
      <c r="C34" s="46" t="s">
        <v>79</v>
      </c>
      <c r="D34" s="80" t="s">
        <v>36</v>
      </c>
      <c r="E34" s="46" t="s">
        <v>60</v>
      </c>
      <c r="F34" s="81" t="s">
        <v>37</v>
      </c>
      <c r="H34" s="82" t="s">
        <v>113</v>
      </c>
      <c r="M34" s="82" t="s">
        <v>39</v>
      </c>
      <c r="N34" s="82" t="s">
        <v>38</v>
      </c>
    </row>
    <row r="35" spans="1:115" s="1" customFormat="1" x14ac:dyDescent="0.35">
      <c r="A35" s="40"/>
      <c r="B35" s="19"/>
      <c r="C35" s="19"/>
      <c r="D35" s="32"/>
      <c r="E35" s="20"/>
      <c r="F35" s="236" t="e">
        <f>C35/(E35*$C$30)</f>
        <v>#VALUE!</v>
      </c>
      <c r="H35" s="225" t="e">
        <f>D35/(E35*$D$30)</f>
        <v>#VALUE!</v>
      </c>
      <c r="M35" s="83" t="str">
        <f>IF($E$9="","...",IF($E$9&lt;&gt;"Acreditat TECNIO","80%","100%"))</f>
        <v>...</v>
      </c>
      <c r="N35" s="84" t="str">
        <f>IF($E$9="","...",+M35*E35*$C$30)</f>
        <v>...</v>
      </c>
    </row>
    <row r="36" spans="1:115" s="1" customFormat="1" x14ac:dyDescent="0.35">
      <c r="A36" s="40"/>
      <c r="B36" s="19"/>
      <c r="C36" s="19"/>
      <c r="D36" s="32"/>
      <c r="E36" s="20"/>
      <c r="F36" s="236" t="e">
        <f t="shared" ref="F36:F37" si="0">C36/(E36*$C$30)</f>
        <v>#VALUE!</v>
      </c>
      <c r="H36" s="225" t="e">
        <f t="shared" ref="H36:H37" si="1">D36/(E36*$D$30)</f>
        <v>#VALUE!</v>
      </c>
      <c r="M36" s="83" t="str">
        <f t="shared" ref="M36:M37" si="2">IF($E$9="","...",IF($E$9&lt;&gt;"Acreditat TECNIO","80%","100%"))</f>
        <v>...</v>
      </c>
      <c r="N36" s="84" t="str">
        <f t="shared" ref="N36:N37" si="3">IF($E$9="","...",+M36*E36*$C$30)</f>
        <v>...</v>
      </c>
    </row>
    <row r="37" spans="1:115" s="1" customFormat="1" x14ac:dyDescent="0.35">
      <c r="A37" s="40"/>
      <c r="B37" s="19"/>
      <c r="C37" s="19"/>
      <c r="D37" s="32"/>
      <c r="E37" s="20"/>
      <c r="F37" s="236" t="e">
        <f t="shared" si="0"/>
        <v>#VALUE!</v>
      </c>
      <c r="H37" s="225" t="e">
        <f t="shared" si="1"/>
        <v>#VALUE!</v>
      </c>
      <c r="M37" s="83" t="str">
        <f t="shared" si="2"/>
        <v>...</v>
      </c>
      <c r="N37" s="84" t="str">
        <f t="shared" si="3"/>
        <v>...</v>
      </c>
    </row>
    <row r="38" spans="1:115" s="1" customFormat="1" x14ac:dyDescent="0.35">
      <c r="A38" s="40"/>
      <c r="B38" s="85"/>
      <c r="C38" s="85"/>
      <c r="D38" s="33"/>
      <c r="E38" s="86"/>
      <c r="F38" s="34"/>
      <c r="H38" s="34"/>
      <c r="M38" s="87"/>
      <c r="N38" s="88"/>
    </row>
    <row r="39" spans="1:115" s="1" customFormat="1" x14ac:dyDescent="0.35">
      <c r="A39" s="40"/>
      <c r="B39" s="89"/>
      <c r="C39" s="90"/>
      <c r="D39" s="90"/>
      <c r="E39" s="90"/>
      <c r="F39" s="90"/>
      <c r="G39" s="90"/>
      <c r="H39" s="90"/>
      <c r="I39" s="90"/>
      <c r="J39" s="90"/>
      <c r="K39" s="90"/>
      <c r="L39" s="90"/>
    </row>
    <row r="40" spans="1:115" s="1" customFormat="1" x14ac:dyDescent="0.35">
      <c r="A40" s="40"/>
      <c r="B40" s="89"/>
      <c r="C40" s="90"/>
      <c r="D40" s="90"/>
      <c r="E40" s="90"/>
      <c r="F40" s="90"/>
      <c r="G40" s="90"/>
      <c r="H40" s="90"/>
      <c r="I40" s="90"/>
      <c r="J40" s="90"/>
      <c r="K40" s="90"/>
      <c r="L40" s="90"/>
    </row>
    <row r="41" spans="1:115" s="1" customFormat="1" ht="15" thickBot="1" x14ac:dyDescent="0.4">
      <c r="A41" s="40"/>
      <c r="B41" s="42" t="s">
        <v>3</v>
      </c>
      <c r="C41" s="91"/>
      <c r="D41" s="91"/>
      <c r="E41" s="92"/>
      <c r="F41" s="93"/>
      <c r="G41" s="93"/>
      <c r="H41" s="94"/>
      <c r="I41" s="23"/>
      <c r="J41" s="23"/>
      <c r="K41" s="23"/>
      <c r="L41" s="23"/>
      <c r="M41" s="23"/>
      <c r="N41" s="23"/>
    </row>
    <row r="42" spans="1:115" s="1" customFormat="1" x14ac:dyDescent="0.35">
      <c r="A42" s="40"/>
      <c r="B42" s="95" t="s">
        <v>41</v>
      </c>
      <c r="C42" s="67"/>
      <c r="D42" s="67"/>
      <c r="E42" s="2"/>
      <c r="F42" s="77"/>
      <c r="G42" s="77"/>
      <c r="H42" s="96"/>
    </row>
    <row r="43" spans="1:115" s="1" customFormat="1" x14ac:dyDescent="0.35">
      <c r="A43" s="40"/>
      <c r="B43" s="95"/>
      <c r="C43" s="67"/>
      <c r="D43" s="67"/>
      <c r="E43" s="2"/>
      <c r="F43" s="77"/>
      <c r="G43" s="77"/>
      <c r="H43" s="96"/>
    </row>
    <row r="44" spans="1:115" s="49" customFormat="1" ht="30.75" customHeight="1" x14ac:dyDescent="0.35">
      <c r="A44" s="45"/>
      <c r="B44" s="46" t="s">
        <v>35</v>
      </c>
      <c r="C44" s="46" t="s">
        <v>0</v>
      </c>
      <c r="D44" s="47" t="s">
        <v>24</v>
      </c>
      <c r="E44" s="285" t="s">
        <v>18</v>
      </c>
      <c r="F44" s="286"/>
      <c r="G44" s="286"/>
      <c r="H44" s="287"/>
      <c r="I44" s="46" t="s">
        <v>26</v>
      </c>
      <c r="J44" s="47" t="s">
        <v>27</v>
      </c>
      <c r="K44" s="48" t="s">
        <v>20</v>
      </c>
      <c r="L44" s="48" t="s">
        <v>21</v>
      </c>
      <c r="M44" s="283" t="s">
        <v>108</v>
      </c>
      <c r="N44" s="284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  <c r="AO44" s="10"/>
      <c r="AP44" s="10"/>
      <c r="AQ44" s="10"/>
      <c r="AR44" s="10"/>
      <c r="AS44" s="10"/>
      <c r="AT44" s="10"/>
      <c r="AU44" s="10"/>
      <c r="AV44" s="10"/>
      <c r="AW44" s="10"/>
      <c r="AX44" s="10"/>
      <c r="AY44" s="10"/>
      <c r="AZ44" s="10"/>
      <c r="BA44" s="10"/>
      <c r="BB44" s="10"/>
      <c r="BC44" s="10"/>
      <c r="BD44" s="10"/>
      <c r="BE44" s="10"/>
      <c r="BF44" s="10"/>
      <c r="BG44" s="10"/>
      <c r="BH44" s="10"/>
      <c r="BI44" s="10"/>
      <c r="BJ44" s="10"/>
      <c r="BK44" s="10"/>
      <c r="BL44" s="10"/>
      <c r="BM44" s="10"/>
      <c r="BN44" s="10"/>
      <c r="BO44" s="10"/>
      <c r="BP44" s="10"/>
      <c r="BQ44" s="10"/>
      <c r="BR44" s="10"/>
      <c r="BS44" s="10"/>
      <c r="BT44" s="10"/>
      <c r="BU44" s="10"/>
      <c r="BV44" s="10"/>
      <c r="BW44" s="10"/>
      <c r="BX44" s="10"/>
      <c r="BY44" s="10"/>
      <c r="BZ44" s="10"/>
      <c r="CA44" s="10"/>
      <c r="CB44" s="10"/>
      <c r="CC44" s="10"/>
      <c r="CD44" s="10"/>
      <c r="CE44" s="10"/>
      <c r="CF44" s="10"/>
      <c r="CG44" s="10"/>
      <c r="CH44" s="10"/>
      <c r="CI44" s="10"/>
      <c r="CJ44" s="10"/>
      <c r="CK44" s="10"/>
      <c r="CL44" s="10"/>
      <c r="CM44" s="10"/>
      <c r="CN44" s="10"/>
      <c r="CO44" s="10"/>
      <c r="CP44" s="10"/>
      <c r="CQ44" s="10"/>
      <c r="CR44" s="10"/>
      <c r="CS44" s="10"/>
      <c r="CT44" s="10"/>
      <c r="CU44" s="10"/>
      <c r="CV44" s="10"/>
      <c r="CW44" s="10"/>
      <c r="CX44" s="10"/>
      <c r="CY44" s="10"/>
      <c r="CZ44" s="10"/>
      <c r="DA44" s="10"/>
      <c r="DB44" s="10"/>
      <c r="DC44" s="10"/>
      <c r="DD44" s="10"/>
      <c r="DE44" s="10"/>
      <c r="DF44" s="10"/>
      <c r="DG44" s="10"/>
      <c r="DH44" s="10"/>
      <c r="DI44" s="10"/>
      <c r="DJ44" s="10"/>
      <c r="DK44" s="10"/>
    </row>
    <row r="45" spans="1:115" x14ac:dyDescent="0.35">
      <c r="B45" s="3"/>
      <c r="C45" s="4"/>
      <c r="D45" s="50"/>
      <c r="E45" s="224"/>
      <c r="F45" s="189"/>
      <c r="G45" s="189"/>
      <c r="H45" s="190"/>
      <c r="I45" s="31"/>
      <c r="J45" s="52"/>
      <c r="K45" s="53">
        <f>IF(AND($E$9="Gran empresa",D45="Recerca"),Desplegables!$F$15,IF(AND($E$9="Gran empresa",D45="Desenvolupament"),Desplegables!$F$18,IF(AND($E$9="Mitjana empresa",D45="Recerca"),Desplegables!$F$14,IF(AND($E$9="Mitjana empresa",D45="Desenvolupament"),Desplegables!$F$17,IF(AND($E$9="Petita empresa",D45="Recerca"),Desplegables!$F$13,IF(AND($E$9="Petita empresa",D45="Desenvolupament"),Desplegables!$F$16,IF($E$9="Acreditat TECNIO",0,)))))))</f>
        <v>0</v>
      </c>
      <c r="L45" s="54">
        <f>+K45*J45</f>
        <v>0</v>
      </c>
      <c r="M45" s="281"/>
      <c r="N45" s="282"/>
    </row>
    <row r="46" spans="1:115" x14ac:dyDescent="0.35">
      <c r="B46" s="3"/>
      <c r="C46" s="4"/>
      <c r="D46" s="50"/>
      <c r="E46" s="224"/>
      <c r="F46" s="189"/>
      <c r="G46" s="189"/>
      <c r="H46" s="190"/>
      <c r="I46" s="31"/>
      <c r="J46" s="52"/>
      <c r="K46" s="53">
        <f>IF(AND($E$9="Gran empresa",D46="Recerca"),Desplegables!$F$15,IF(AND($E$9="Gran empresa",D46="Desenvolupament"),Desplegables!$F$18,IF(AND($E$9="Mitjana empresa",D46="Recerca"),Desplegables!$F$14,IF(AND($E$9="Mitjana empresa",D46="Desenvolupament"),Desplegables!$F$17,IF(AND($E$9="Petita empresa",D46="Recerca"),Desplegables!$F$13,IF(AND($E$9="Petita empresa",D46="Desenvolupament"),Desplegables!$F$16,IF($E$9="Acreditat TECNIO",0,)))))))</f>
        <v>0</v>
      </c>
      <c r="L46" s="54">
        <f>+K46*J46</f>
        <v>0</v>
      </c>
      <c r="M46" s="281"/>
      <c r="N46" s="282"/>
    </row>
    <row r="47" spans="1:115" s="1" customFormat="1" x14ac:dyDescent="0.35">
      <c r="A47" s="40"/>
      <c r="B47" s="3"/>
      <c r="C47" s="4"/>
      <c r="D47" s="50"/>
      <c r="E47" s="224"/>
      <c r="F47" s="189"/>
      <c r="G47" s="189"/>
      <c r="H47" s="190"/>
      <c r="I47" s="31"/>
      <c r="J47" s="52"/>
      <c r="K47" s="53">
        <f>IF(AND($E$9="Gran empresa",D47="Recerca"),Desplegables!$F$15,IF(AND($E$9="Gran empresa",D47="Desenvolupament"),Desplegables!$F$18,IF(AND($E$9="Mitjana empresa",D47="Recerca"),Desplegables!$F$14,IF(AND($E$9="Mitjana empresa",D47="Desenvolupament"),Desplegables!$F$17,IF(AND($E$9="Petita empresa",D47="Recerca"),Desplegables!$F$13,IF(AND($E$9="Petita empresa",D47="Desenvolupament"),Desplegables!$F$16,IF($E$9="Acreditat TECNIO",0,)))))))</f>
        <v>0</v>
      </c>
      <c r="L47" s="54">
        <f>+K47*J47</f>
        <v>0</v>
      </c>
      <c r="M47" s="281"/>
      <c r="N47" s="282"/>
    </row>
    <row r="48" spans="1:115" s="1" customFormat="1" x14ac:dyDescent="0.35">
      <c r="A48" s="40"/>
      <c r="B48" s="55"/>
      <c r="C48" s="56"/>
      <c r="D48" s="56"/>
      <c r="E48" s="33"/>
      <c r="F48" s="97"/>
      <c r="G48" s="98"/>
      <c r="H48" s="56"/>
      <c r="I48" s="58"/>
      <c r="J48" s="59"/>
      <c r="K48" s="143"/>
      <c r="L48" s="58"/>
      <c r="M48" s="196"/>
      <c r="N48" s="197"/>
    </row>
    <row r="49" spans="1:115" x14ac:dyDescent="0.35">
      <c r="A49"/>
      <c r="B49" s="61"/>
      <c r="C49" s="61"/>
      <c r="D49" s="61"/>
      <c r="E49" s="329" t="s">
        <v>4</v>
      </c>
      <c r="F49" s="329"/>
      <c r="G49" s="329"/>
      <c r="H49" s="330"/>
      <c r="I49" s="99">
        <f>SUM(I45:I48)</f>
        <v>0</v>
      </c>
      <c r="J49" s="99">
        <f>SUM(J45:J48)</f>
        <v>0</v>
      </c>
      <c r="K49" s="66">
        <f>IF(J49=0,0,L49/J49)</f>
        <v>0</v>
      </c>
      <c r="L49" s="63">
        <f>SUM(L45:L48)</f>
        <v>0</v>
      </c>
    </row>
    <row r="50" spans="1:115" s="1" customFormat="1" x14ac:dyDescent="0.35">
      <c r="A50" s="40"/>
      <c r="B50" s="100"/>
      <c r="C50" s="67"/>
      <c r="D50" s="67"/>
      <c r="E50" s="101"/>
      <c r="F50" s="101"/>
      <c r="G50" s="101"/>
      <c r="H50" s="101"/>
      <c r="I50" s="70" t="str">
        <f>IF(SUM($I$45:$I$48)&gt;$F$83/2,"NOTA: El conjunt  de les despeses de la partida de col·laboracions externes no podrà superar el 50% del total de la despesa ","")</f>
        <v/>
      </c>
      <c r="J50" s="71" t="str">
        <f>IF(SUM($J$45:$J$48)&gt;$F$83/2,"REVISIÓ límit 50% del pressupost en Col·laboracions Externes","")</f>
        <v/>
      </c>
      <c r="K50" s="71"/>
      <c r="L50" s="72"/>
    </row>
    <row r="51" spans="1:115" s="1" customFormat="1" x14ac:dyDescent="0.35">
      <c r="A51" s="40"/>
      <c r="B51" s="102"/>
      <c r="C51" s="102"/>
      <c r="D51" s="102"/>
      <c r="E51" s="102"/>
      <c r="F51" s="102"/>
      <c r="G51" s="102"/>
      <c r="H51" s="102"/>
      <c r="I51" s="102"/>
      <c r="J51" s="102"/>
      <c r="K51" s="102"/>
      <c r="L51" s="102"/>
    </row>
    <row r="52" spans="1:115" s="1" customFormat="1" ht="15" thickBot="1" x14ac:dyDescent="0.4">
      <c r="A52" s="40"/>
      <c r="B52" s="42" t="s">
        <v>2</v>
      </c>
      <c r="C52" s="103"/>
      <c r="D52" s="103"/>
      <c r="E52" s="103"/>
      <c r="F52" s="103"/>
      <c r="G52" s="103"/>
      <c r="H52" s="103"/>
      <c r="I52" s="103"/>
      <c r="J52" s="103"/>
      <c r="K52" s="103"/>
      <c r="L52" s="103"/>
      <c r="M52" s="103"/>
      <c r="N52" s="103"/>
    </row>
    <row r="53" spans="1:115" s="1" customFormat="1" x14ac:dyDescent="0.35">
      <c r="A53" s="40"/>
      <c r="B53" s="95" t="s">
        <v>112</v>
      </c>
      <c r="C53" s="102"/>
      <c r="D53" s="102"/>
      <c r="E53" s="102"/>
      <c r="F53" s="102"/>
      <c r="G53" s="102"/>
      <c r="H53" s="102"/>
      <c r="I53" s="102"/>
      <c r="J53" s="102"/>
      <c r="K53" s="102"/>
      <c r="L53" s="102"/>
    </row>
    <row r="54" spans="1:115" s="1" customFormat="1" x14ac:dyDescent="0.35">
      <c r="A54" s="40"/>
      <c r="B54" s="95"/>
      <c r="C54" s="67"/>
      <c r="D54" s="67"/>
      <c r="E54" s="2"/>
      <c r="F54" s="77"/>
      <c r="G54" s="77"/>
      <c r="H54" s="96"/>
    </row>
    <row r="55" spans="1:115" s="49" customFormat="1" ht="30.75" customHeight="1" x14ac:dyDescent="0.35">
      <c r="A55" s="45"/>
      <c r="B55" s="46" t="s">
        <v>35</v>
      </c>
      <c r="C55" s="46" t="s">
        <v>0</v>
      </c>
      <c r="D55" s="47" t="s">
        <v>24</v>
      </c>
      <c r="E55" s="285" t="s">
        <v>18</v>
      </c>
      <c r="F55" s="286"/>
      <c r="G55" s="286"/>
      <c r="H55" s="287"/>
      <c r="I55" s="46" t="s">
        <v>26</v>
      </c>
      <c r="J55" s="47" t="s">
        <v>27</v>
      </c>
      <c r="K55" s="104" t="s">
        <v>20</v>
      </c>
      <c r="L55" s="104" t="s">
        <v>21</v>
      </c>
      <c r="M55" s="283" t="s">
        <v>108</v>
      </c>
      <c r="N55" s="284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  <c r="AL55" s="10"/>
      <c r="AM55" s="10"/>
      <c r="AN55" s="10"/>
      <c r="AO55" s="10"/>
      <c r="AP55" s="10"/>
      <c r="AQ55" s="10"/>
      <c r="AR55" s="10"/>
      <c r="AS55" s="10"/>
      <c r="AT55" s="10"/>
      <c r="AU55" s="10"/>
      <c r="AV55" s="10"/>
      <c r="AW55" s="10"/>
      <c r="AX55" s="10"/>
      <c r="AY55" s="10"/>
      <c r="AZ55" s="10"/>
      <c r="BA55" s="10"/>
      <c r="BB55" s="10"/>
      <c r="BC55" s="10"/>
      <c r="BD55" s="10"/>
      <c r="BE55" s="10"/>
      <c r="BF55" s="10"/>
      <c r="BG55" s="10"/>
      <c r="BH55" s="10"/>
      <c r="BI55" s="10"/>
      <c r="BJ55" s="10"/>
      <c r="BK55" s="10"/>
      <c r="BL55" s="10"/>
      <c r="BM55" s="10"/>
      <c r="BN55" s="10"/>
      <c r="BO55" s="10"/>
      <c r="BP55" s="10"/>
      <c r="BQ55" s="10"/>
      <c r="BR55" s="10"/>
      <c r="BS55" s="10"/>
      <c r="BT55" s="10"/>
      <c r="BU55" s="10"/>
      <c r="BV55" s="10"/>
      <c r="BW55" s="10"/>
      <c r="BX55" s="10"/>
      <c r="BY55" s="10"/>
      <c r="BZ55" s="10"/>
      <c r="CA55" s="10"/>
      <c r="CB55" s="10"/>
      <c r="CC55" s="10"/>
      <c r="CD55" s="10"/>
      <c r="CE55" s="10"/>
      <c r="CF55" s="10"/>
      <c r="CG55" s="10"/>
      <c r="CH55" s="10"/>
      <c r="CI55" s="10"/>
      <c r="CJ55" s="10"/>
      <c r="CK55" s="10"/>
      <c r="CL55" s="10"/>
      <c r="CM55" s="10"/>
      <c r="CN55" s="10"/>
      <c r="CO55" s="10"/>
      <c r="CP55" s="10"/>
      <c r="CQ55" s="10"/>
      <c r="CR55" s="10"/>
      <c r="CS55" s="10"/>
      <c r="CT55" s="10"/>
      <c r="CU55" s="10"/>
      <c r="CV55" s="10"/>
      <c r="CW55" s="10"/>
      <c r="CX55" s="10"/>
      <c r="CY55" s="10"/>
      <c r="CZ55" s="10"/>
      <c r="DA55" s="10"/>
      <c r="DB55" s="10"/>
      <c r="DC55" s="10"/>
      <c r="DD55" s="10"/>
      <c r="DE55" s="10"/>
      <c r="DF55" s="10"/>
      <c r="DG55" s="10"/>
      <c r="DH55" s="10"/>
      <c r="DI55" s="10"/>
      <c r="DJ55" s="10"/>
      <c r="DK55" s="10"/>
    </row>
    <row r="56" spans="1:115" x14ac:dyDescent="0.35">
      <c r="B56" s="3"/>
      <c r="C56" s="4"/>
      <c r="D56" s="105"/>
      <c r="E56" s="209"/>
      <c r="F56" s="189"/>
      <c r="G56" s="189"/>
      <c r="H56" s="191"/>
      <c r="I56" s="31"/>
      <c r="J56" s="52"/>
      <c r="K56" s="53">
        <f>IF(AND($E$9="Gran empresa",D56="Recerca"),Desplegables!$F$15,IF(AND($E$9="Gran empresa",D56="Desenvolupament"),Desplegables!$F$18,IF(AND($E$9="Mitjana empresa",D56="Recerca"),Desplegables!$F$14,IF(AND($E$9="Mitjana empresa",D56="Desenvolupament"),Desplegables!$F$17,IF(AND($E$9="Petita empresa",D56="Recerca"),Desplegables!$F$13,IF(AND($E$9="Petita empresa",D56="Desenvolupament"),Desplegables!$F$16,IF(AND($E$9="Acreditat TECNIO"),Desplegables!$F$19,)))))))</f>
        <v>0</v>
      </c>
      <c r="L56" s="54">
        <f>+K56*J56</f>
        <v>0</v>
      </c>
      <c r="M56" s="281"/>
      <c r="N56" s="282"/>
    </row>
    <row r="57" spans="1:115" x14ac:dyDescent="0.35">
      <c r="B57" s="3"/>
      <c r="C57" s="4"/>
      <c r="D57" s="105"/>
      <c r="E57" s="209"/>
      <c r="F57" s="189"/>
      <c r="G57" s="189"/>
      <c r="H57" s="191"/>
      <c r="I57" s="31"/>
      <c r="J57" s="52"/>
      <c r="K57" s="53">
        <f>IF(AND($E$9="Gran empresa",D57="Recerca"),Desplegables!$F$15,IF(AND($E$9="Gran empresa",D57="Desenvolupament"),Desplegables!$F$18,IF(AND($E$9="Mitjana empresa",D57="Recerca"),Desplegables!$F$14,IF(AND($E$9="Mitjana empresa",D57="Desenvolupament"),Desplegables!$F$17,IF(AND($E$9="Petita empresa",D57="Recerca"),Desplegables!$F$13,IF(AND($E$9="Petita empresa",D57="Desenvolupament"),Desplegables!$F$16,IF(AND($E$9="Acreditat TECNIO"),Desplegables!$F$19,)))))))</f>
        <v>0</v>
      </c>
      <c r="L57" s="54">
        <f>+K57*J57</f>
        <v>0</v>
      </c>
      <c r="M57" s="281"/>
      <c r="N57" s="282"/>
    </row>
    <row r="58" spans="1:115" x14ac:dyDescent="0.35">
      <c r="B58" s="3"/>
      <c r="C58" s="4"/>
      <c r="D58" s="105"/>
      <c r="E58" s="209"/>
      <c r="F58" s="189"/>
      <c r="G58" s="189"/>
      <c r="H58" s="191"/>
      <c r="I58" s="31"/>
      <c r="J58" s="52"/>
      <c r="K58" s="53">
        <f>IF(AND($E$9="Gran empresa",D58="Recerca"),Desplegables!$F$15,IF(AND($E$9="Gran empresa",D58="Desenvolupament"),Desplegables!$F$18,IF(AND($E$9="Mitjana empresa",D58="Recerca"),Desplegables!$F$14,IF(AND($E$9="Mitjana empresa",D58="Desenvolupament"),Desplegables!$F$17,IF(AND($E$9="Petita empresa",D58="Recerca"),Desplegables!$F$13,IF(AND($E$9="Petita empresa",D58="Desenvolupament"),Desplegables!$F$16,IF(AND($E$9="Acreditat TECNIO"),Desplegables!$F$19,)))))))</f>
        <v>0</v>
      </c>
      <c r="L58" s="54">
        <f>+K58*J58</f>
        <v>0</v>
      </c>
      <c r="M58" s="281"/>
      <c r="N58" s="282"/>
    </row>
    <row r="59" spans="1:115" x14ac:dyDescent="0.35">
      <c r="B59" s="55"/>
      <c r="C59" s="56"/>
      <c r="D59" s="106"/>
      <c r="E59" s="33"/>
      <c r="F59" s="97"/>
      <c r="G59" s="97"/>
      <c r="H59" s="107"/>
      <c r="I59" s="58"/>
      <c r="J59" s="59"/>
      <c r="K59" s="143"/>
      <c r="L59" s="58"/>
      <c r="M59" s="196"/>
      <c r="N59" s="197"/>
    </row>
    <row r="60" spans="1:115" x14ac:dyDescent="0.35">
      <c r="B60" s="108"/>
      <c r="C60" s="108"/>
      <c r="D60" s="61"/>
      <c r="E60" s="328" t="s">
        <v>4</v>
      </c>
      <c r="F60" s="328"/>
      <c r="G60" s="328"/>
      <c r="H60" s="328"/>
      <c r="I60" s="109">
        <f>SUM(I56:I59)</f>
        <v>0</v>
      </c>
      <c r="J60" s="110">
        <f>SUM(J56:J59)</f>
        <v>0</v>
      </c>
      <c r="K60" s="66">
        <f>IF(J60=0,0,L60/J60)</f>
        <v>0</v>
      </c>
      <c r="L60" s="63">
        <f>SUM(L56:L59)</f>
        <v>0</v>
      </c>
    </row>
    <row r="61" spans="1:115" s="1" customFormat="1" x14ac:dyDescent="0.35">
      <c r="A61" s="40"/>
      <c r="B61" s="100"/>
      <c r="C61" s="67"/>
      <c r="D61" s="67"/>
      <c r="E61" s="101"/>
      <c r="F61" s="101"/>
      <c r="G61" s="101"/>
      <c r="H61" s="101"/>
      <c r="I61" s="70"/>
      <c r="J61" s="71"/>
      <c r="K61" s="71"/>
      <c r="L61" s="72"/>
    </row>
    <row r="62" spans="1:115" s="1" customFormat="1" x14ac:dyDescent="0.35">
      <c r="A62" s="40"/>
      <c r="B62" s="102"/>
      <c r="C62" s="102"/>
      <c r="D62" s="102"/>
      <c r="E62" s="102"/>
      <c r="F62" s="102"/>
      <c r="G62" s="102"/>
      <c r="H62" s="102"/>
      <c r="I62" s="102"/>
      <c r="J62" s="102"/>
      <c r="K62" s="102"/>
      <c r="L62" s="102"/>
    </row>
    <row r="63" spans="1:115" s="1" customFormat="1" ht="15" thickBot="1" x14ac:dyDescent="0.4">
      <c r="A63" s="40"/>
      <c r="B63" s="42" t="s">
        <v>19</v>
      </c>
      <c r="C63" s="23"/>
      <c r="D63" s="23"/>
      <c r="E63" s="23"/>
      <c r="F63" s="23"/>
      <c r="G63" s="23"/>
      <c r="H63" s="111"/>
      <c r="I63" s="23"/>
      <c r="J63" s="23"/>
      <c r="K63" s="23"/>
      <c r="L63" s="23"/>
      <c r="M63" s="23"/>
      <c r="N63" s="23"/>
    </row>
    <row r="64" spans="1:115" s="1" customFormat="1" x14ac:dyDescent="0.35">
      <c r="A64" s="40"/>
      <c r="B64" s="112" t="s">
        <v>179</v>
      </c>
      <c r="H64" s="113"/>
    </row>
    <row r="65" spans="1:115" s="1" customFormat="1" x14ac:dyDescent="0.35">
      <c r="A65" s="40"/>
      <c r="B65" s="41"/>
      <c r="H65" s="113"/>
    </row>
    <row r="66" spans="1:115" s="49" customFormat="1" ht="30.75" customHeight="1" x14ac:dyDescent="0.35">
      <c r="A66" s="45"/>
      <c r="B66" s="10"/>
      <c r="C66" s="46" t="s">
        <v>0</v>
      </c>
      <c r="D66" s="47" t="s">
        <v>24</v>
      </c>
      <c r="E66" s="285" t="s">
        <v>18</v>
      </c>
      <c r="F66" s="286"/>
      <c r="G66" s="286"/>
      <c r="H66" s="287"/>
      <c r="I66" s="46" t="s">
        <v>26</v>
      </c>
      <c r="J66" s="47" t="s">
        <v>27</v>
      </c>
      <c r="K66" s="104" t="s">
        <v>20</v>
      </c>
      <c r="L66" s="104" t="s">
        <v>21</v>
      </c>
      <c r="M66" s="283" t="s">
        <v>108</v>
      </c>
      <c r="N66" s="284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  <c r="AF66" s="10"/>
      <c r="AG66" s="10"/>
      <c r="AH66" s="10"/>
      <c r="AI66" s="10"/>
      <c r="AJ66" s="10"/>
      <c r="AK66" s="10"/>
      <c r="AL66" s="10"/>
      <c r="AM66" s="10"/>
      <c r="AN66" s="10"/>
      <c r="AO66" s="10"/>
      <c r="AP66" s="10"/>
      <c r="AQ66" s="10"/>
      <c r="AR66" s="10"/>
      <c r="AS66" s="10"/>
      <c r="AT66" s="10"/>
      <c r="AU66" s="10"/>
      <c r="AV66" s="10"/>
      <c r="AW66" s="10"/>
      <c r="AX66" s="10"/>
      <c r="AY66" s="10"/>
      <c r="AZ66" s="10"/>
      <c r="BA66" s="10"/>
      <c r="BB66" s="10"/>
      <c r="BC66" s="10"/>
      <c r="BD66" s="10"/>
      <c r="BE66" s="10"/>
      <c r="BF66" s="10"/>
      <c r="BG66" s="10"/>
      <c r="BH66" s="10"/>
      <c r="BI66" s="10"/>
      <c r="BJ66" s="10"/>
      <c r="BK66" s="10"/>
      <c r="BL66" s="10"/>
      <c r="BM66" s="10"/>
      <c r="BN66" s="10"/>
      <c r="BO66" s="10"/>
      <c r="BP66" s="10"/>
      <c r="BQ66" s="10"/>
      <c r="BR66" s="10"/>
      <c r="BS66" s="10"/>
      <c r="BT66" s="10"/>
      <c r="BU66" s="10"/>
      <c r="BV66" s="10"/>
      <c r="BW66" s="10"/>
      <c r="BX66" s="10"/>
      <c r="BY66" s="10"/>
      <c r="BZ66" s="10"/>
      <c r="CA66" s="10"/>
      <c r="CB66" s="10"/>
      <c r="CC66" s="10"/>
      <c r="CD66" s="10"/>
      <c r="CE66" s="10"/>
      <c r="CF66" s="10"/>
      <c r="CG66" s="10"/>
      <c r="CH66" s="10"/>
      <c r="CI66" s="10"/>
      <c r="CJ66" s="10"/>
      <c r="CK66" s="10"/>
      <c r="CL66" s="10"/>
      <c r="CM66" s="10"/>
      <c r="CN66" s="10"/>
      <c r="CO66" s="10"/>
      <c r="CP66" s="10"/>
      <c r="CQ66" s="10"/>
      <c r="CR66" s="10"/>
      <c r="CS66" s="10"/>
      <c r="CT66" s="10"/>
      <c r="CU66" s="10"/>
      <c r="CV66" s="10"/>
      <c r="CW66" s="10"/>
      <c r="CX66" s="10"/>
      <c r="CY66" s="10"/>
      <c r="CZ66" s="10"/>
      <c r="DA66" s="10"/>
      <c r="DB66" s="10"/>
      <c r="DC66" s="10"/>
      <c r="DD66" s="10"/>
      <c r="DE66" s="10"/>
      <c r="DF66" s="10"/>
      <c r="DG66" s="10"/>
      <c r="DH66" s="10"/>
      <c r="DI66" s="10"/>
      <c r="DJ66" s="10"/>
      <c r="DK66" s="10"/>
    </row>
    <row r="67" spans="1:115" ht="30" customHeight="1" x14ac:dyDescent="0.35">
      <c r="B67" s="1"/>
      <c r="C67" s="4" t="s">
        <v>29</v>
      </c>
      <c r="D67" s="114"/>
      <c r="E67" s="331" t="s">
        <v>258</v>
      </c>
      <c r="F67" s="332"/>
      <c r="G67" s="332"/>
      <c r="H67" s="333"/>
      <c r="I67" s="31"/>
      <c r="J67" s="52"/>
      <c r="K67" s="115">
        <f>IF(AND($E$9="Gran empresa",D67="Genèric"),Desplegables!$F$22,IF(AND($E$9="Mitjana empresa",D67="Genèric"),Desplegables!$F$22,IF(AND($E$9="Petita empresa",D67="Genèric"),Desplegables!$F$22,IF(AND($E$9="Acreditat TECNIO",D67="Genèric"),Desplegables!$F$22,))))</f>
        <v>0</v>
      </c>
      <c r="L67" s="116">
        <f>+J67*K67</f>
        <v>0</v>
      </c>
      <c r="M67" s="281"/>
      <c r="N67" s="282"/>
    </row>
    <row r="68" spans="1:115" x14ac:dyDescent="0.35">
      <c r="B68" s="1"/>
      <c r="C68" s="55"/>
      <c r="D68" s="106"/>
      <c r="E68" s="33"/>
      <c r="F68" s="97"/>
      <c r="G68" s="97"/>
      <c r="H68" s="107"/>
      <c r="I68" s="58"/>
      <c r="J68" s="117"/>
      <c r="K68" s="118"/>
      <c r="L68" s="119"/>
      <c r="M68" s="196"/>
      <c r="N68" s="197"/>
    </row>
    <row r="69" spans="1:115" x14ac:dyDescent="0.35">
      <c r="B69" s="100"/>
      <c r="C69" s="108"/>
      <c r="D69" s="108"/>
      <c r="E69" s="329" t="s">
        <v>4</v>
      </c>
      <c r="F69" s="329"/>
      <c r="G69" s="329"/>
      <c r="H69" s="330"/>
      <c r="I69" s="99">
        <f>SUM(I67:I68)</f>
        <v>0</v>
      </c>
      <c r="J69" s="120">
        <f>SUM(J67:J68)</f>
        <v>0</v>
      </c>
      <c r="K69" s="121">
        <f>IF(J69=0,0,L69/J69)</f>
        <v>0</v>
      </c>
      <c r="L69" s="122">
        <f>SUM(L67:L68)</f>
        <v>0</v>
      </c>
    </row>
    <row r="70" spans="1:115" s="1" customFormat="1" x14ac:dyDescent="0.35">
      <c r="A70" s="40"/>
      <c r="I70" s="1" t="str">
        <f>IF(SUM(I67:I68)&gt;3000,"NOTA: Es permet un import màxim de 1.500 euros","")</f>
        <v/>
      </c>
      <c r="J70" s="1" t="str">
        <f>IF(SUM(J67:J68)&gt;3000,"NOTA: Es permet un import màxim de 1.500 euros","")</f>
        <v/>
      </c>
      <c r="L70" s="123"/>
    </row>
    <row r="71" spans="1:115" x14ac:dyDescent="0.35">
      <c r="B71" s="1"/>
      <c r="C71" s="1"/>
      <c r="D71" s="1"/>
      <c r="E71" s="1"/>
      <c r="F71" s="1"/>
      <c r="G71" s="1"/>
      <c r="H71" s="113"/>
      <c r="I71" s="1"/>
      <c r="J71" s="1"/>
      <c r="K71" s="1"/>
      <c r="L71" s="123"/>
    </row>
    <row r="72" spans="1:115" ht="15" thickBot="1" x14ac:dyDescent="0.4">
      <c r="B72" s="124"/>
      <c r="C72" s="125" t="s">
        <v>5</v>
      </c>
      <c r="D72" s="125"/>
      <c r="E72" s="126"/>
      <c r="F72" s="127"/>
      <c r="G72" s="127"/>
      <c r="H72" s="126"/>
      <c r="I72" s="23"/>
      <c r="J72" s="23"/>
      <c r="K72" s="23"/>
      <c r="L72" s="128"/>
      <c r="M72" s="23"/>
    </row>
    <row r="73" spans="1:115" s="49" customFormat="1" ht="30.75" customHeight="1" thickBot="1" x14ac:dyDescent="0.4">
      <c r="A73" s="45"/>
      <c r="B73" s="10"/>
      <c r="C73" s="10"/>
      <c r="D73" s="10"/>
      <c r="E73" s="10"/>
      <c r="F73" s="324" t="s">
        <v>26</v>
      </c>
      <c r="G73" s="325"/>
      <c r="H73" s="325"/>
      <c r="I73" s="326"/>
      <c r="J73" s="335" t="s">
        <v>27</v>
      </c>
      <c r="K73" s="335"/>
      <c r="L73" s="335"/>
      <c r="M73" s="129" t="s">
        <v>21</v>
      </c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  <c r="AF73" s="10"/>
      <c r="AG73" s="10"/>
      <c r="AH73" s="10"/>
      <c r="AI73" s="10"/>
      <c r="AJ73" s="10"/>
      <c r="AK73" s="10"/>
      <c r="AL73" s="10"/>
      <c r="AM73" s="10"/>
      <c r="AN73" s="10"/>
      <c r="AO73" s="10"/>
      <c r="AP73" s="10"/>
      <c r="AQ73" s="10"/>
      <c r="AR73" s="10"/>
      <c r="AS73" s="10"/>
      <c r="AT73" s="10"/>
      <c r="AU73" s="10"/>
      <c r="AV73" s="10"/>
      <c r="AW73" s="10"/>
      <c r="AX73" s="10"/>
      <c r="AY73" s="10"/>
      <c r="AZ73" s="10"/>
      <c r="BA73" s="10"/>
      <c r="BB73" s="10"/>
      <c r="BC73" s="10"/>
      <c r="BD73" s="10"/>
      <c r="BE73" s="10"/>
      <c r="BF73" s="10"/>
      <c r="BG73" s="10"/>
      <c r="BH73" s="10"/>
      <c r="BI73" s="10"/>
      <c r="BJ73" s="10"/>
      <c r="BK73" s="10"/>
      <c r="BL73" s="10"/>
      <c r="BM73" s="10"/>
      <c r="BN73" s="10"/>
      <c r="BO73" s="10"/>
      <c r="BP73" s="10"/>
      <c r="BQ73" s="10"/>
      <c r="BR73" s="10"/>
      <c r="BS73" s="10"/>
      <c r="BT73" s="10"/>
      <c r="BU73" s="10"/>
      <c r="BV73" s="10"/>
      <c r="BW73" s="10"/>
      <c r="BX73" s="10"/>
      <c r="BY73" s="10"/>
      <c r="BZ73" s="10"/>
      <c r="CA73" s="10"/>
      <c r="CB73" s="10"/>
      <c r="CC73" s="10"/>
      <c r="CD73" s="10"/>
      <c r="CE73" s="10"/>
      <c r="CF73" s="10"/>
      <c r="CG73" s="10"/>
      <c r="CH73" s="10"/>
      <c r="CI73" s="10"/>
      <c r="CJ73" s="10"/>
      <c r="CK73" s="10"/>
      <c r="CL73" s="10"/>
      <c r="CM73" s="10"/>
      <c r="CN73" s="10"/>
      <c r="CO73" s="10"/>
      <c r="CP73" s="10"/>
      <c r="CQ73" s="10"/>
      <c r="CR73" s="10"/>
      <c r="CS73" s="10"/>
      <c r="CT73" s="10"/>
      <c r="CU73" s="10"/>
      <c r="CV73" s="10"/>
      <c r="CW73" s="10"/>
      <c r="CX73" s="10"/>
      <c r="CY73" s="10"/>
      <c r="CZ73" s="10"/>
      <c r="DA73" s="10"/>
      <c r="DB73" s="10"/>
      <c r="DC73" s="10"/>
      <c r="DD73" s="10"/>
      <c r="DE73" s="10"/>
      <c r="DF73" s="10"/>
      <c r="DG73" s="10"/>
      <c r="DH73" s="10"/>
      <c r="DI73" s="10"/>
      <c r="DJ73" s="10"/>
      <c r="DK73" s="10"/>
    </row>
    <row r="74" spans="1:115" x14ac:dyDescent="0.35">
      <c r="B74" s="1"/>
      <c r="C74" s="288" t="s">
        <v>7</v>
      </c>
      <c r="D74" s="289"/>
      <c r="E74" s="130" t="s">
        <v>1</v>
      </c>
      <c r="F74" s="294">
        <f>+SUMIFS($I$23:$I$26,$C$23:$C$26,$C$74)</f>
        <v>0</v>
      </c>
      <c r="G74" s="294"/>
      <c r="H74" s="294"/>
      <c r="I74" s="327">
        <f>+SUM($F$74:$F$77)</f>
        <v>0</v>
      </c>
      <c r="J74" s="131">
        <f>+SUMIFS($J$23:$J$26,$D$23:$D$26,$C$74)</f>
        <v>0</v>
      </c>
      <c r="K74" s="336">
        <f>+SUM($J$74:$J$77)</f>
        <v>0</v>
      </c>
      <c r="L74" s="336"/>
      <c r="M74" s="132">
        <f>+SUMIFS(L23:L26,D23:D26,C74)</f>
        <v>0</v>
      </c>
    </row>
    <row r="75" spans="1:115" x14ac:dyDescent="0.35">
      <c r="B75" s="1"/>
      <c r="C75" s="290"/>
      <c r="D75" s="291"/>
      <c r="E75" s="130" t="s">
        <v>3</v>
      </c>
      <c r="F75" s="294">
        <f>+SUMIFS($I$45:$I$48,$C$45:$C$48,$C$74)</f>
        <v>0</v>
      </c>
      <c r="G75" s="294"/>
      <c r="H75" s="294"/>
      <c r="I75" s="295"/>
      <c r="J75" s="133">
        <f>+SUMIFS($J$45:$J$48,$D$45:$D$48,$C$74)</f>
        <v>0</v>
      </c>
      <c r="K75" s="337"/>
      <c r="L75" s="337"/>
      <c r="M75" s="134">
        <f>+SUMIFS(L45:L48,D45:D48,C74)</f>
        <v>0</v>
      </c>
    </row>
    <row r="76" spans="1:115" x14ac:dyDescent="0.35">
      <c r="B76" s="1"/>
      <c r="C76" s="290"/>
      <c r="D76" s="291"/>
      <c r="E76" s="130" t="s">
        <v>2</v>
      </c>
      <c r="F76" s="294">
        <f>+SUMIFS($I$56:$I$59,$C$56:$C$59,$C$74)</f>
        <v>0</v>
      </c>
      <c r="G76" s="294"/>
      <c r="H76" s="294"/>
      <c r="I76" s="295"/>
      <c r="J76" s="133">
        <f>+SUMIFS($J$56:$J$59,$D$56:$D$59,$C$74)</f>
        <v>0</v>
      </c>
      <c r="K76" s="337"/>
      <c r="L76" s="337"/>
      <c r="M76" s="134">
        <f>+SUMIFS(L56:L59,D56:D59,C74)</f>
        <v>0</v>
      </c>
    </row>
    <row r="77" spans="1:115" x14ac:dyDescent="0.35">
      <c r="B77" s="1"/>
      <c r="C77" s="292"/>
      <c r="D77" s="293"/>
      <c r="E77" s="130" t="s">
        <v>14</v>
      </c>
      <c r="F77" s="294">
        <f>+F74*Desplegables!$E$24</f>
        <v>0</v>
      </c>
      <c r="G77" s="294"/>
      <c r="H77" s="294"/>
      <c r="I77" s="295"/>
      <c r="J77" s="133">
        <f>+J74*Desplegables!$E$24</f>
        <v>0</v>
      </c>
      <c r="K77" s="337"/>
      <c r="L77" s="337"/>
      <c r="M77" s="134">
        <f>+M74*Desplegables!$E$24</f>
        <v>0</v>
      </c>
    </row>
    <row r="78" spans="1:115" x14ac:dyDescent="0.35">
      <c r="B78" s="1"/>
      <c r="C78" s="288" t="s">
        <v>6</v>
      </c>
      <c r="D78" s="289"/>
      <c r="E78" s="130" t="s">
        <v>1</v>
      </c>
      <c r="F78" s="294">
        <f>+SUMIFS($I$23:$I$26,$C$23:$C$26,$C$78)</f>
        <v>0</v>
      </c>
      <c r="G78" s="294"/>
      <c r="H78" s="294"/>
      <c r="I78" s="295">
        <f>+SUM($F$78:$F$81)</f>
        <v>0</v>
      </c>
      <c r="J78" s="133">
        <f>+SUMIFS($J$23:$J$26,$D$23:$D$26,$C$78)</f>
        <v>0</v>
      </c>
      <c r="K78" s="337">
        <f>+SUM($J$78:$J$81)</f>
        <v>0</v>
      </c>
      <c r="L78" s="337"/>
      <c r="M78" s="134">
        <f>+SUMIFS(L23:L26,D23:D26,C78)</f>
        <v>0</v>
      </c>
    </row>
    <row r="79" spans="1:115" x14ac:dyDescent="0.35">
      <c r="B79" s="1"/>
      <c r="C79" s="290"/>
      <c r="D79" s="291"/>
      <c r="E79" s="130" t="s">
        <v>3</v>
      </c>
      <c r="F79" s="294">
        <f>+SUMIFS($I$45:$I$48,$C$45:$C$48,$C$78)</f>
        <v>0</v>
      </c>
      <c r="G79" s="294"/>
      <c r="H79" s="294"/>
      <c r="I79" s="295"/>
      <c r="J79" s="133">
        <f>+SUMIFS($J$45:$J$48,$D$45:$D$48,$C$78)</f>
        <v>0</v>
      </c>
      <c r="K79" s="337"/>
      <c r="L79" s="337"/>
      <c r="M79" s="134">
        <f>+SUMIFS(L45:L48,D45:D48,C78)</f>
        <v>0</v>
      </c>
    </row>
    <row r="80" spans="1:115" s="1" customFormat="1" x14ac:dyDescent="0.35">
      <c r="A80" s="40"/>
      <c r="C80" s="290"/>
      <c r="D80" s="291"/>
      <c r="E80" s="130" t="s">
        <v>2</v>
      </c>
      <c r="F80" s="294">
        <f>+SUMIFS($I$56:$I$59,$C$56:$C$59,$C$78)</f>
        <v>0</v>
      </c>
      <c r="G80" s="294"/>
      <c r="H80" s="294"/>
      <c r="I80" s="295"/>
      <c r="J80" s="133">
        <f>+SUMIFS($J$56:$J$59,$D$56:$D$59,$C$78)</f>
        <v>0</v>
      </c>
      <c r="K80" s="337"/>
      <c r="L80" s="337"/>
      <c r="M80" s="134">
        <f>+SUMIFS(L56:L59,D56:D59,C78)</f>
        <v>0</v>
      </c>
    </row>
    <row r="81" spans="1:13" s="1" customFormat="1" x14ac:dyDescent="0.35">
      <c r="A81" s="40"/>
      <c r="C81" s="292"/>
      <c r="D81" s="293"/>
      <c r="E81" s="130" t="s">
        <v>14</v>
      </c>
      <c r="F81" s="294">
        <f>+F78*Desplegables!$E$24</f>
        <v>0</v>
      </c>
      <c r="G81" s="294"/>
      <c r="H81" s="294"/>
      <c r="I81" s="295"/>
      <c r="J81" s="133">
        <f>+J78*Desplegables!$E$24</f>
        <v>0</v>
      </c>
      <c r="K81" s="337"/>
      <c r="L81" s="337"/>
      <c r="M81" s="134">
        <f>+M78*Desplegables!$E$24</f>
        <v>0</v>
      </c>
    </row>
    <row r="82" spans="1:13" s="1" customFormat="1" ht="15" thickBot="1" x14ac:dyDescent="0.4">
      <c r="A82" s="40"/>
      <c r="C82" s="296" t="s">
        <v>29</v>
      </c>
      <c r="D82" s="297"/>
      <c r="E82" s="135" t="s">
        <v>30</v>
      </c>
      <c r="F82" s="298">
        <f>+SUMIFS($I$67:$I$68,$C$67:$C$68,$C$82)</f>
        <v>0</v>
      </c>
      <c r="G82" s="298"/>
      <c r="H82" s="298"/>
      <c r="I82" s="136">
        <f>$F$82</f>
        <v>0</v>
      </c>
      <c r="J82" s="137">
        <f>+SUMIFS($J$67:$J$68,$D$67:$D$68,$C$82)</f>
        <v>0</v>
      </c>
      <c r="K82" s="338">
        <f>$J$82</f>
        <v>0</v>
      </c>
      <c r="L82" s="339"/>
      <c r="M82" s="138">
        <f>+SUM(L67:L68)</f>
        <v>0</v>
      </c>
    </row>
    <row r="83" spans="1:13" s="1" customFormat="1" ht="15.5" x14ac:dyDescent="0.35">
      <c r="A83" s="40"/>
      <c r="E83" s="139" t="s">
        <v>40</v>
      </c>
      <c r="F83" s="299">
        <f>SUM($F$74:$F$82)</f>
        <v>0</v>
      </c>
      <c r="G83" s="300"/>
      <c r="H83" s="300"/>
      <c r="I83" s="301"/>
      <c r="J83" s="340">
        <f>SUM($K$74:$K$82)</f>
        <v>0</v>
      </c>
      <c r="K83" s="341"/>
      <c r="L83" s="341"/>
      <c r="M83" s="140">
        <f>IF(AND($E$9="Acreditat TECNIO",SUM(M74:M82)&gt;Desplegables!H22),Desplegables!H22,IF(AND(E9&gt;"Acreditat TECNIO",SUM(M74:M82)&gt;Desplegables!H19),Desplegables!H19,SUM(M74:M82)))</f>
        <v>0</v>
      </c>
    </row>
    <row r="84" spans="1:13" s="1" customFormat="1" ht="15.5" x14ac:dyDescent="0.35">
      <c r="A84" s="40"/>
      <c r="E84" s="139"/>
      <c r="F84" s="306"/>
      <c r="G84" s="306"/>
      <c r="H84" s="306"/>
      <c r="I84" s="306"/>
      <c r="J84" s="334"/>
      <c r="K84" s="334"/>
      <c r="L84" s="334"/>
      <c r="M84" s="141" t="str">
        <f>IF(OR($M$83=100000,$M$83=250000),"NOTA: Ajut limitat per superar màxim establert","")</f>
        <v/>
      </c>
    </row>
    <row r="85" spans="1:13" s="1" customFormat="1" x14ac:dyDescent="0.35">
      <c r="A85" s="40"/>
    </row>
    <row r="86" spans="1:13" s="1" customFormat="1" x14ac:dyDescent="0.35">
      <c r="A86" s="40"/>
    </row>
    <row r="87" spans="1:13" s="1" customFormat="1" x14ac:dyDescent="0.35">
      <c r="A87" s="40"/>
      <c r="C87" s="142" t="s">
        <v>107</v>
      </c>
      <c r="D87" s="25"/>
      <c r="E87" s="25"/>
      <c r="F87" s="25"/>
      <c r="G87" s="25"/>
      <c r="H87" s="25"/>
      <c r="I87" s="25"/>
    </row>
    <row r="88" spans="1:13" s="1" customFormat="1" x14ac:dyDescent="0.35">
      <c r="A88" s="40"/>
    </row>
    <row r="89" spans="1:13" s="1" customFormat="1" ht="15" thickBot="1" x14ac:dyDescent="0.4">
      <c r="A89" s="40"/>
      <c r="C89" s="302" t="s">
        <v>126</v>
      </c>
      <c r="D89" s="302"/>
      <c r="E89" s="302"/>
      <c r="F89" s="302" t="s">
        <v>83</v>
      </c>
      <c r="G89" s="302"/>
      <c r="H89" s="302"/>
      <c r="I89" s="302"/>
    </row>
    <row r="90" spans="1:13" s="1" customFormat="1" ht="15.5" x14ac:dyDescent="0.35">
      <c r="A90" s="40"/>
      <c r="C90" s="303">
        <f>IF(AND($E$8="Gran empresa",$C$74="Recerca"),$I$74,IF(AND($E$8="Mitjana empresa",$C$74="Recerca"),$I$74,IF(AND($E$8="Petita empresa",$C$74="Recerca"),$I$74,IF($E$8="Acreditat TECNIO",0,))))</f>
        <v>0</v>
      </c>
      <c r="D90" s="303"/>
      <c r="E90" s="303"/>
      <c r="F90" s="303">
        <f>IF(AND($E$8="Gran empresa",$C$78="Desenvolupament"),$I$78,IF(AND($E$8="Mitjana empresa",$C$78="Desenvolupament"),$I$78,IF(AND($E$8="Petita empresa",$C$78="Desenvolupament"),$I$78,IF($E$8="Acreditat TECNIO",0,))))</f>
        <v>0</v>
      </c>
      <c r="G90" s="304"/>
      <c r="H90" s="304"/>
      <c r="I90" s="304"/>
    </row>
    <row r="91" spans="1:13" s="1" customFormat="1" ht="15" thickBot="1" x14ac:dyDescent="0.4">
      <c r="A91" s="40"/>
      <c r="C91" s="302" t="s">
        <v>89</v>
      </c>
      <c r="D91" s="302"/>
      <c r="E91" s="302"/>
      <c r="F91" s="302" t="s">
        <v>82</v>
      </c>
      <c r="G91" s="302"/>
      <c r="H91" s="302"/>
      <c r="I91" s="302"/>
    </row>
    <row r="92" spans="1:13" s="1" customFormat="1" ht="15.5" x14ac:dyDescent="0.35">
      <c r="A92" s="40"/>
      <c r="C92" s="305">
        <f>IF($C$82="Genèric",$I$82)</f>
        <v>0</v>
      </c>
      <c r="D92" s="305"/>
      <c r="E92" s="305"/>
      <c r="F92" s="303">
        <f>IF($E$8="Acreditat TECNIO",SUM($I$74+$I$78),0)</f>
        <v>0</v>
      </c>
      <c r="G92" s="304"/>
      <c r="H92" s="304"/>
      <c r="I92" s="304"/>
    </row>
    <row r="93" spans="1:13" s="1" customFormat="1" ht="15" thickBot="1" x14ac:dyDescent="0.4">
      <c r="A93" s="40"/>
      <c r="F93" s="302" t="s">
        <v>81</v>
      </c>
      <c r="G93" s="302"/>
      <c r="H93" s="302"/>
      <c r="I93" s="302"/>
    </row>
    <row r="94" spans="1:13" s="1" customFormat="1" ht="15.5" x14ac:dyDescent="0.35">
      <c r="A94" s="40"/>
      <c r="F94" s="303">
        <f>$F$83</f>
        <v>0</v>
      </c>
      <c r="G94" s="304"/>
      <c r="H94" s="304"/>
      <c r="I94" s="304"/>
    </row>
    <row r="95" spans="1:13" s="1" customFormat="1" x14ac:dyDescent="0.35">
      <c r="A95" s="40"/>
    </row>
    <row r="96" spans="1:13" s="1" customFormat="1" x14ac:dyDescent="0.35">
      <c r="A96" s="40"/>
    </row>
    <row r="97" spans="1:1" s="1" customFormat="1" x14ac:dyDescent="0.35">
      <c r="A97" s="40"/>
    </row>
    <row r="98" spans="1:1" s="1" customFormat="1" x14ac:dyDescent="0.35">
      <c r="A98" s="40"/>
    </row>
    <row r="99" spans="1:1" s="1" customFormat="1" x14ac:dyDescent="0.35">
      <c r="A99" s="40"/>
    </row>
    <row r="100" spans="1:1" s="1" customFormat="1" x14ac:dyDescent="0.35">
      <c r="A100" s="40"/>
    </row>
    <row r="101" spans="1:1" s="1" customFormat="1" x14ac:dyDescent="0.35">
      <c r="A101" s="40"/>
    </row>
    <row r="102" spans="1:1" s="1" customFormat="1" x14ac:dyDescent="0.35">
      <c r="A102" s="40"/>
    </row>
    <row r="103" spans="1:1" s="1" customFormat="1" x14ac:dyDescent="0.35">
      <c r="A103" s="40"/>
    </row>
    <row r="104" spans="1:1" s="1" customFormat="1" x14ac:dyDescent="0.35">
      <c r="A104" s="40"/>
    </row>
    <row r="105" spans="1:1" s="1" customFormat="1" x14ac:dyDescent="0.35">
      <c r="A105" s="40"/>
    </row>
    <row r="106" spans="1:1" s="1" customFormat="1" x14ac:dyDescent="0.35">
      <c r="A106" s="40"/>
    </row>
    <row r="107" spans="1:1" s="1" customFormat="1" x14ac:dyDescent="0.35">
      <c r="A107" s="40"/>
    </row>
    <row r="108" spans="1:1" s="1" customFormat="1" x14ac:dyDescent="0.35">
      <c r="A108" s="40"/>
    </row>
    <row r="109" spans="1:1" s="1" customFormat="1" x14ac:dyDescent="0.35">
      <c r="A109" s="40"/>
    </row>
    <row r="110" spans="1:1" s="1" customFormat="1" x14ac:dyDescent="0.35">
      <c r="A110" s="40"/>
    </row>
    <row r="111" spans="1:1" s="1" customFormat="1" x14ac:dyDescent="0.35">
      <c r="A111" s="40"/>
    </row>
    <row r="112" spans="1:1" s="1" customFormat="1" x14ac:dyDescent="0.35">
      <c r="A112" s="40"/>
    </row>
    <row r="113" spans="1:1" s="1" customFormat="1" x14ac:dyDescent="0.35">
      <c r="A113" s="40"/>
    </row>
    <row r="114" spans="1:1" s="1" customFormat="1" x14ac:dyDescent="0.35">
      <c r="A114" s="40"/>
    </row>
    <row r="115" spans="1:1" s="1" customFormat="1" x14ac:dyDescent="0.35">
      <c r="A115" s="40"/>
    </row>
    <row r="116" spans="1:1" s="1" customFormat="1" x14ac:dyDescent="0.35">
      <c r="A116" s="40"/>
    </row>
    <row r="117" spans="1:1" s="1" customFormat="1" x14ac:dyDescent="0.35">
      <c r="A117" s="40"/>
    </row>
    <row r="118" spans="1:1" s="1" customFormat="1" x14ac:dyDescent="0.35">
      <c r="A118" s="40"/>
    </row>
    <row r="119" spans="1:1" s="1" customFormat="1" x14ac:dyDescent="0.35">
      <c r="A119" s="40"/>
    </row>
    <row r="120" spans="1:1" s="1" customFormat="1" x14ac:dyDescent="0.35">
      <c r="A120" s="40"/>
    </row>
    <row r="121" spans="1:1" s="1" customFormat="1" x14ac:dyDescent="0.35">
      <c r="A121" s="40"/>
    </row>
    <row r="122" spans="1:1" s="1" customFormat="1" x14ac:dyDescent="0.35">
      <c r="A122" s="40"/>
    </row>
    <row r="123" spans="1:1" s="1" customFormat="1" x14ac:dyDescent="0.35">
      <c r="A123" s="40"/>
    </row>
    <row r="124" spans="1:1" s="1" customFormat="1" x14ac:dyDescent="0.35">
      <c r="A124" s="40"/>
    </row>
    <row r="125" spans="1:1" s="1" customFormat="1" x14ac:dyDescent="0.35">
      <c r="A125" s="40"/>
    </row>
    <row r="126" spans="1:1" s="1" customFormat="1" x14ac:dyDescent="0.35">
      <c r="A126" s="40"/>
    </row>
    <row r="127" spans="1:1" s="1" customFormat="1" x14ac:dyDescent="0.35">
      <c r="A127" s="40"/>
    </row>
    <row r="128" spans="1:1" s="1" customFormat="1" x14ac:dyDescent="0.35">
      <c r="A128" s="40"/>
    </row>
    <row r="129" spans="1:1" s="1" customFormat="1" x14ac:dyDescent="0.35">
      <c r="A129" s="40"/>
    </row>
    <row r="130" spans="1:1" s="1" customFormat="1" x14ac:dyDescent="0.35">
      <c r="A130" s="40"/>
    </row>
    <row r="131" spans="1:1" s="1" customFormat="1" x14ac:dyDescent="0.35">
      <c r="A131" s="40"/>
    </row>
    <row r="132" spans="1:1" s="1" customFormat="1" x14ac:dyDescent="0.35">
      <c r="A132" s="40"/>
    </row>
    <row r="133" spans="1:1" s="1" customFormat="1" x14ac:dyDescent="0.35">
      <c r="A133" s="40"/>
    </row>
    <row r="134" spans="1:1" s="1" customFormat="1" x14ac:dyDescent="0.35">
      <c r="A134" s="40"/>
    </row>
    <row r="135" spans="1:1" s="1" customFormat="1" x14ac:dyDescent="0.35">
      <c r="A135" s="40"/>
    </row>
    <row r="136" spans="1:1" s="1" customFormat="1" x14ac:dyDescent="0.35">
      <c r="A136" s="40"/>
    </row>
    <row r="137" spans="1:1" s="1" customFormat="1" x14ac:dyDescent="0.35">
      <c r="A137" s="40"/>
    </row>
    <row r="138" spans="1:1" s="1" customFormat="1" x14ac:dyDescent="0.35">
      <c r="A138" s="40"/>
    </row>
    <row r="139" spans="1:1" s="1" customFormat="1" x14ac:dyDescent="0.35">
      <c r="A139" s="40"/>
    </row>
    <row r="140" spans="1:1" s="1" customFormat="1" x14ac:dyDescent="0.35">
      <c r="A140" s="40"/>
    </row>
    <row r="141" spans="1:1" s="1" customFormat="1" x14ac:dyDescent="0.35">
      <c r="A141" s="40"/>
    </row>
    <row r="142" spans="1:1" s="1" customFormat="1" x14ac:dyDescent="0.35">
      <c r="A142" s="40"/>
    </row>
    <row r="143" spans="1:1" s="1" customFormat="1" x14ac:dyDescent="0.35">
      <c r="A143" s="40"/>
    </row>
    <row r="144" spans="1:1" s="1" customFormat="1" x14ac:dyDescent="0.35">
      <c r="A144" s="40"/>
    </row>
    <row r="145" spans="1:1" s="1" customFormat="1" x14ac:dyDescent="0.35">
      <c r="A145" s="40"/>
    </row>
    <row r="146" spans="1:1" s="1" customFormat="1" x14ac:dyDescent="0.35">
      <c r="A146" s="40"/>
    </row>
    <row r="147" spans="1:1" s="1" customFormat="1" x14ac:dyDescent="0.35">
      <c r="A147" s="40"/>
    </row>
    <row r="148" spans="1:1" s="1" customFormat="1" x14ac:dyDescent="0.35">
      <c r="A148" s="40"/>
    </row>
    <row r="149" spans="1:1" s="1" customFormat="1" x14ac:dyDescent="0.35">
      <c r="A149" s="40"/>
    </row>
    <row r="150" spans="1:1" s="1" customFormat="1" x14ac:dyDescent="0.35">
      <c r="A150" s="40"/>
    </row>
    <row r="151" spans="1:1" s="1" customFormat="1" x14ac:dyDescent="0.35">
      <c r="A151" s="40"/>
    </row>
    <row r="152" spans="1:1" s="1" customFormat="1" x14ac:dyDescent="0.35">
      <c r="A152" s="40"/>
    </row>
    <row r="153" spans="1:1" s="1" customFormat="1" x14ac:dyDescent="0.35">
      <c r="A153" s="40"/>
    </row>
    <row r="154" spans="1:1" s="1" customFormat="1" x14ac:dyDescent="0.35">
      <c r="A154" s="40"/>
    </row>
    <row r="155" spans="1:1" s="1" customFormat="1" x14ac:dyDescent="0.35">
      <c r="A155" s="40"/>
    </row>
    <row r="156" spans="1:1" s="1" customFormat="1" x14ac:dyDescent="0.35">
      <c r="A156" s="40"/>
    </row>
    <row r="157" spans="1:1" s="1" customFormat="1" x14ac:dyDescent="0.35">
      <c r="A157" s="40"/>
    </row>
    <row r="158" spans="1:1" s="1" customFormat="1" x14ac:dyDescent="0.35">
      <c r="A158" s="40"/>
    </row>
    <row r="159" spans="1:1" s="1" customFormat="1" x14ac:dyDescent="0.35">
      <c r="A159" s="40"/>
    </row>
    <row r="160" spans="1:1" s="1" customFormat="1" x14ac:dyDescent="0.35">
      <c r="A160" s="40"/>
    </row>
    <row r="161" spans="1:1" s="1" customFormat="1" x14ac:dyDescent="0.35">
      <c r="A161" s="40"/>
    </row>
    <row r="162" spans="1:1" s="1" customFormat="1" x14ac:dyDescent="0.35">
      <c r="A162" s="40"/>
    </row>
    <row r="163" spans="1:1" s="1" customFormat="1" x14ac:dyDescent="0.35">
      <c r="A163" s="40"/>
    </row>
    <row r="164" spans="1:1" s="1" customFormat="1" x14ac:dyDescent="0.35">
      <c r="A164" s="40"/>
    </row>
    <row r="165" spans="1:1" s="1" customFormat="1" x14ac:dyDescent="0.35">
      <c r="A165" s="40"/>
    </row>
    <row r="166" spans="1:1" s="1" customFormat="1" x14ac:dyDescent="0.35">
      <c r="A166" s="40"/>
    </row>
    <row r="167" spans="1:1" s="1" customFormat="1" x14ac:dyDescent="0.35">
      <c r="A167" s="40"/>
    </row>
    <row r="168" spans="1:1" s="1" customFormat="1" x14ac:dyDescent="0.35">
      <c r="A168" s="40"/>
    </row>
    <row r="169" spans="1:1" s="1" customFormat="1" x14ac:dyDescent="0.35">
      <c r="A169" s="40"/>
    </row>
    <row r="170" spans="1:1" s="1" customFormat="1" x14ac:dyDescent="0.35">
      <c r="A170" s="40"/>
    </row>
    <row r="171" spans="1:1" s="1" customFormat="1" x14ac:dyDescent="0.35">
      <c r="A171" s="40"/>
    </row>
    <row r="172" spans="1:1" s="1" customFormat="1" x14ac:dyDescent="0.35">
      <c r="A172" s="40"/>
    </row>
    <row r="173" spans="1:1" s="1" customFormat="1" x14ac:dyDescent="0.35">
      <c r="A173" s="40"/>
    </row>
    <row r="174" spans="1:1" s="1" customFormat="1" x14ac:dyDescent="0.35">
      <c r="A174" s="40"/>
    </row>
    <row r="175" spans="1:1" s="1" customFormat="1" x14ac:dyDescent="0.35">
      <c r="A175" s="40"/>
    </row>
    <row r="176" spans="1:1" s="1" customFormat="1" x14ac:dyDescent="0.35">
      <c r="A176" s="40"/>
    </row>
    <row r="177" spans="1:1" s="1" customFormat="1" x14ac:dyDescent="0.35">
      <c r="A177" s="40"/>
    </row>
    <row r="178" spans="1:1" s="1" customFormat="1" x14ac:dyDescent="0.35">
      <c r="A178" s="40"/>
    </row>
    <row r="179" spans="1:1" s="1" customFormat="1" x14ac:dyDescent="0.35">
      <c r="A179" s="40"/>
    </row>
    <row r="180" spans="1:1" s="1" customFormat="1" x14ac:dyDescent="0.35">
      <c r="A180" s="40"/>
    </row>
    <row r="181" spans="1:1" s="1" customFormat="1" x14ac:dyDescent="0.35">
      <c r="A181" s="40"/>
    </row>
    <row r="182" spans="1:1" s="1" customFormat="1" x14ac:dyDescent="0.35">
      <c r="A182" s="40"/>
    </row>
    <row r="183" spans="1:1" s="1" customFormat="1" x14ac:dyDescent="0.35">
      <c r="A183" s="40"/>
    </row>
    <row r="184" spans="1:1" s="1" customFormat="1" x14ac:dyDescent="0.35">
      <c r="A184" s="40"/>
    </row>
    <row r="185" spans="1:1" s="1" customFormat="1" x14ac:dyDescent="0.35">
      <c r="A185" s="40"/>
    </row>
    <row r="186" spans="1:1" s="1" customFormat="1" x14ac:dyDescent="0.35">
      <c r="A186" s="40"/>
    </row>
    <row r="187" spans="1:1" s="1" customFormat="1" x14ac:dyDescent="0.35">
      <c r="A187" s="40"/>
    </row>
    <row r="188" spans="1:1" s="1" customFormat="1" x14ac:dyDescent="0.35">
      <c r="A188" s="40"/>
    </row>
    <row r="189" spans="1:1" s="1" customFormat="1" x14ac:dyDescent="0.35">
      <c r="A189" s="40"/>
    </row>
    <row r="190" spans="1:1" s="1" customFormat="1" x14ac:dyDescent="0.35">
      <c r="A190" s="40"/>
    </row>
    <row r="191" spans="1:1" s="1" customFormat="1" x14ac:dyDescent="0.35">
      <c r="A191" s="40"/>
    </row>
    <row r="192" spans="1:1" s="1" customFormat="1" x14ac:dyDescent="0.35">
      <c r="A192" s="40"/>
    </row>
    <row r="193" spans="1:1" s="1" customFormat="1" x14ac:dyDescent="0.35">
      <c r="A193" s="40"/>
    </row>
    <row r="194" spans="1:1" s="1" customFormat="1" x14ac:dyDescent="0.35">
      <c r="A194" s="40"/>
    </row>
    <row r="195" spans="1:1" s="1" customFormat="1" x14ac:dyDescent="0.35">
      <c r="A195" s="40"/>
    </row>
    <row r="196" spans="1:1" s="1" customFormat="1" x14ac:dyDescent="0.35">
      <c r="A196" s="40"/>
    </row>
    <row r="197" spans="1:1" s="1" customFormat="1" x14ac:dyDescent="0.35">
      <c r="A197" s="40"/>
    </row>
    <row r="198" spans="1:1" s="1" customFormat="1" x14ac:dyDescent="0.35">
      <c r="A198" s="40"/>
    </row>
    <row r="199" spans="1:1" s="1" customFormat="1" x14ac:dyDescent="0.35">
      <c r="A199" s="40"/>
    </row>
    <row r="200" spans="1:1" s="1" customFormat="1" x14ac:dyDescent="0.35">
      <c r="A200" s="40"/>
    </row>
    <row r="201" spans="1:1" s="1" customFormat="1" x14ac:dyDescent="0.35">
      <c r="A201" s="40"/>
    </row>
    <row r="202" spans="1:1" s="1" customFormat="1" x14ac:dyDescent="0.35">
      <c r="A202" s="40"/>
    </row>
    <row r="203" spans="1:1" s="1" customFormat="1" x14ac:dyDescent="0.35">
      <c r="A203" s="40"/>
    </row>
    <row r="204" spans="1:1" s="1" customFormat="1" x14ac:dyDescent="0.35">
      <c r="A204" s="40"/>
    </row>
    <row r="205" spans="1:1" s="1" customFormat="1" x14ac:dyDescent="0.35">
      <c r="A205" s="40"/>
    </row>
    <row r="206" spans="1:1" s="1" customFormat="1" x14ac:dyDescent="0.35">
      <c r="A206" s="40"/>
    </row>
    <row r="207" spans="1:1" s="1" customFormat="1" x14ac:dyDescent="0.35">
      <c r="A207" s="40"/>
    </row>
    <row r="208" spans="1:1" s="1" customFormat="1" x14ac:dyDescent="0.35">
      <c r="A208" s="40"/>
    </row>
    <row r="209" spans="1:1" s="1" customFormat="1" x14ac:dyDescent="0.35">
      <c r="A209" s="40"/>
    </row>
    <row r="210" spans="1:1" s="1" customFormat="1" x14ac:dyDescent="0.35">
      <c r="A210" s="40"/>
    </row>
    <row r="211" spans="1:1" s="1" customFormat="1" x14ac:dyDescent="0.35">
      <c r="A211" s="40"/>
    </row>
    <row r="212" spans="1:1" s="1" customFormat="1" x14ac:dyDescent="0.35">
      <c r="A212" s="40"/>
    </row>
    <row r="213" spans="1:1" s="1" customFormat="1" x14ac:dyDescent="0.35">
      <c r="A213" s="40"/>
    </row>
    <row r="214" spans="1:1" s="1" customFormat="1" x14ac:dyDescent="0.35">
      <c r="A214" s="40"/>
    </row>
    <row r="215" spans="1:1" s="1" customFormat="1" x14ac:dyDescent="0.35">
      <c r="A215" s="40"/>
    </row>
    <row r="216" spans="1:1" s="1" customFormat="1" x14ac:dyDescent="0.35">
      <c r="A216" s="40"/>
    </row>
    <row r="217" spans="1:1" s="1" customFormat="1" x14ac:dyDescent="0.35">
      <c r="A217" s="40"/>
    </row>
    <row r="218" spans="1:1" s="1" customFormat="1" x14ac:dyDescent="0.35">
      <c r="A218" s="40"/>
    </row>
    <row r="219" spans="1:1" s="1" customFormat="1" x14ac:dyDescent="0.35">
      <c r="A219" s="40"/>
    </row>
    <row r="220" spans="1:1" s="1" customFormat="1" x14ac:dyDescent="0.35">
      <c r="A220" s="40"/>
    </row>
    <row r="221" spans="1:1" s="1" customFormat="1" x14ac:dyDescent="0.35">
      <c r="A221" s="40"/>
    </row>
    <row r="222" spans="1:1" s="1" customFormat="1" x14ac:dyDescent="0.35">
      <c r="A222" s="40"/>
    </row>
    <row r="223" spans="1:1" s="1" customFormat="1" x14ac:dyDescent="0.35">
      <c r="A223" s="40"/>
    </row>
    <row r="224" spans="1:1" s="1" customFormat="1" x14ac:dyDescent="0.35">
      <c r="A224" s="40"/>
    </row>
    <row r="225" spans="1:1" s="1" customFormat="1" x14ac:dyDescent="0.35">
      <c r="A225" s="40"/>
    </row>
    <row r="226" spans="1:1" s="1" customFormat="1" x14ac:dyDescent="0.35">
      <c r="A226" s="40"/>
    </row>
    <row r="227" spans="1:1" s="1" customFormat="1" x14ac:dyDescent="0.35">
      <c r="A227" s="40"/>
    </row>
    <row r="228" spans="1:1" s="1" customFormat="1" x14ac:dyDescent="0.35">
      <c r="A228" s="40"/>
    </row>
    <row r="229" spans="1:1" s="1" customFormat="1" x14ac:dyDescent="0.35">
      <c r="A229" s="40"/>
    </row>
    <row r="230" spans="1:1" s="1" customFormat="1" x14ac:dyDescent="0.35">
      <c r="A230" s="40"/>
    </row>
    <row r="231" spans="1:1" s="1" customFormat="1" x14ac:dyDescent="0.35">
      <c r="A231" s="40"/>
    </row>
    <row r="232" spans="1:1" s="1" customFormat="1" x14ac:dyDescent="0.35">
      <c r="A232" s="40"/>
    </row>
    <row r="233" spans="1:1" s="1" customFormat="1" x14ac:dyDescent="0.35">
      <c r="A233" s="40"/>
    </row>
    <row r="234" spans="1:1" s="1" customFormat="1" x14ac:dyDescent="0.35">
      <c r="A234" s="40"/>
    </row>
    <row r="235" spans="1:1" s="1" customFormat="1" x14ac:dyDescent="0.35">
      <c r="A235" s="40"/>
    </row>
    <row r="236" spans="1:1" s="1" customFormat="1" x14ac:dyDescent="0.35">
      <c r="A236" s="40"/>
    </row>
    <row r="237" spans="1:1" s="1" customFormat="1" x14ac:dyDescent="0.35">
      <c r="A237" s="40"/>
    </row>
    <row r="238" spans="1:1" s="1" customFormat="1" x14ac:dyDescent="0.35">
      <c r="A238" s="40"/>
    </row>
    <row r="239" spans="1:1" s="1" customFormat="1" x14ac:dyDescent="0.35">
      <c r="A239" s="40"/>
    </row>
    <row r="240" spans="1:1" s="1" customFormat="1" x14ac:dyDescent="0.35">
      <c r="A240" s="40"/>
    </row>
    <row r="241" spans="1:1" s="1" customFormat="1" x14ac:dyDescent="0.35">
      <c r="A241" s="40"/>
    </row>
    <row r="242" spans="1:1" s="1" customFormat="1" x14ac:dyDescent="0.35">
      <c r="A242" s="40"/>
    </row>
    <row r="243" spans="1:1" s="1" customFormat="1" x14ac:dyDescent="0.35">
      <c r="A243" s="40"/>
    </row>
    <row r="244" spans="1:1" s="1" customFormat="1" x14ac:dyDescent="0.35">
      <c r="A244" s="40"/>
    </row>
    <row r="245" spans="1:1" s="1" customFormat="1" x14ac:dyDescent="0.35">
      <c r="A245" s="40"/>
    </row>
    <row r="246" spans="1:1" s="1" customFormat="1" x14ac:dyDescent="0.35">
      <c r="A246" s="40"/>
    </row>
    <row r="247" spans="1:1" s="1" customFormat="1" x14ac:dyDescent="0.35">
      <c r="A247" s="40"/>
    </row>
    <row r="248" spans="1:1" s="1" customFormat="1" x14ac:dyDescent="0.35">
      <c r="A248" s="40"/>
    </row>
    <row r="249" spans="1:1" s="1" customFormat="1" x14ac:dyDescent="0.35">
      <c r="A249" s="40"/>
    </row>
    <row r="250" spans="1:1" s="1" customFormat="1" x14ac:dyDescent="0.35">
      <c r="A250" s="40"/>
    </row>
    <row r="251" spans="1:1" s="1" customFormat="1" x14ac:dyDescent="0.35">
      <c r="A251" s="40"/>
    </row>
    <row r="252" spans="1:1" s="1" customFormat="1" x14ac:dyDescent="0.35">
      <c r="A252" s="40"/>
    </row>
    <row r="253" spans="1:1" s="1" customFormat="1" x14ac:dyDescent="0.35">
      <c r="A253" s="40"/>
    </row>
    <row r="254" spans="1:1" s="1" customFormat="1" x14ac:dyDescent="0.35">
      <c r="A254" s="40"/>
    </row>
    <row r="255" spans="1:1" s="1" customFormat="1" x14ac:dyDescent="0.35">
      <c r="A255" s="40"/>
    </row>
    <row r="256" spans="1:1" s="1" customFormat="1" x14ac:dyDescent="0.35">
      <c r="A256" s="40"/>
    </row>
    <row r="257" spans="1:1" s="1" customFormat="1" x14ac:dyDescent="0.35">
      <c r="A257" s="40"/>
    </row>
    <row r="258" spans="1:1" s="1" customFormat="1" x14ac:dyDescent="0.35">
      <c r="A258" s="40"/>
    </row>
    <row r="259" spans="1:1" s="1" customFormat="1" x14ac:dyDescent="0.35">
      <c r="A259" s="40"/>
    </row>
    <row r="260" spans="1:1" s="1" customFormat="1" x14ac:dyDescent="0.35">
      <c r="A260" s="40"/>
    </row>
    <row r="261" spans="1:1" s="1" customFormat="1" x14ac:dyDescent="0.35">
      <c r="A261" s="40"/>
    </row>
    <row r="262" spans="1:1" s="1" customFormat="1" x14ac:dyDescent="0.35">
      <c r="A262" s="40"/>
    </row>
    <row r="263" spans="1:1" s="1" customFormat="1" x14ac:dyDescent="0.35">
      <c r="A263" s="40"/>
    </row>
    <row r="264" spans="1:1" s="1" customFormat="1" x14ac:dyDescent="0.35">
      <c r="A264" s="40"/>
    </row>
    <row r="265" spans="1:1" s="1" customFormat="1" x14ac:dyDescent="0.35">
      <c r="A265" s="40"/>
    </row>
    <row r="266" spans="1:1" s="1" customFormat="1" x14ac:dyDescent="0.35">
      <c r="A266" s="40"/>
    </row>
    <row r="267" spans="1:1" s="1" customFormat="1" x14ac:dyDescent="0.35">
      <c r="A267" s="40"/>
    </row>
    <row r="268" spans="1:1" s="1" customFormat="1" x14ac:dyDescent="0.35">
      <c r="A268" s="40"/>
    </row>
    <row r="269" spans="1:1" s="1" customFormat="1" x14ac:dyDescent="0.35">
      <c r="A269" s="40"/>
    </row>
    <row r="270" spans="1:1" s="1" customFormat="1" x14ac:dyDescent="0.35">
      <c r="A270" s="40"/>
    </row>
    <row r="271" spans="1:1" s="1" customFormat="1" x14ac:dyDescent="0.35">
      <c r="A271" s="40"/>
    </row>
    <row r="272" spans="1:1" s="1" customFormat="1" x14ac:dyDescent="0.35">
      <c r="A272" s="40"/>
    </row>
    <row r="273" spans="1:1" s="1" customFormat="1" x14ac:dyDescent="0.35">
      <c r="A273" s="40"/>
    </row>
    <row r="274" spans="1:1" s="1" customFormat="1" x14ac:dyDescent="0.35">
      <c r="A274" s="40"/>
    </row>
    <row r="275" spans="1:1" s="1" customFormat="1" x14ac:dyDescent="0.35">
      <c r="A275" s="40"/>
    </row>
    <row r="276" spans="1:1" s="1" customFormat="1" x14ac:dyDescent="0.35">
      <c r="A276" s="40"/>
    </row>
    <row r="277" spans="1:1" s="1" customFormat="1" x14ac:dyDescent="0.35">
      <c r="A277" s="40"/>
    </row>
    <row r="278" spans="1:1" s="1" customFormat="1" x14ac:dyDescent="0.35">
      <c r="A278" s="40"/>
    </row>
    <row r="279" spans="1:1" s="1" customFormat="1" x14ac:dyDescent="0.35">
      <c r="A279" s="40"/>
    </row>
    <row r="280" spans="1:1" s="1" customFormat="1" x14ac:dyDescent="0.35">
      <c r="A280" s="40"/>
    </row>
    <row r="281" spans="1:1" s="1" customFormat="1" x14ac:dyDescent="0.35">
      <c r="A281" s="40"/>
    </row>
    <row r="282" spans="1:1" s="1" customFormat="1" x14ac:dyDescent="0.35">
      <c r="A282" s="40"/>
    </row>
    <row r="283" spans="1:1" s="1" customFormat="1" x14ac:dyDescent="0.35">
      <c r="A283" s="40"/>
    </row>
    <row r="284" spans="1:1" s="1" customFormat="1" x14ac:dyDescent="0.35">
      <c r="A284" s="40"/>
    </row>
    <row r="285" spans="1:1" s="1" customFormat="1" x14ac:dyDescent="0.35">
      <c r="A285" s="40"/>
    </row>
    <row r="286" spans="1:1" s="1" customFormat="1" x14ac:dyDescent="0.35">
      <c r="A286" s="40"/>
    </row>
    <row r="287" spans="1:1" s="1" customFormat="1" x14ac:dyDescent="0.35">
      <c r="A287" s="40"/>
    </row>
    <row r="288" spans="1:1" s="1" customFormat="1" x14ac:dyDescent="0.35">
      <c r="A288" s="40"/>
    </row>
    <row r="289" spans="1:1" s="1" customFormat="1" x14ac:dyDescent="0.35">
      <c r="A289" s="40"/>
    </row>
    <row r="290" spans="1:1" s="1" customFormat="1" x14ac:dyDescent="0.35">
      <c r="A290" s="40"/>
    </row>
    <row r="291" spans="1:1" s="1" customFormat="1" x14ac:dyDescent="0.35">
      <c r="A291" s="40"/>
    </row>
    <row r="292" spans="1:1" s="1" customFormat="1" x14ac:dyDescent="0.35">
      <c r="A292" s="40"/>
    </row>
    <row r="293" spans="1:1" s="1" customFormat="1" x14ac:dyDescent="0.35">
      <c r="A293" s="40"/>
    </row>
    <row r="294" spans="1:1" s="1" customFormat="1" x14ac:dyDescent="0.35">
      <c r="A294" s="40"/>
    </row>
    <row r="295" spans="1:1" s="1" customFormat="1" x14ac:dyDescent="0.35">
      <c r="A295" s="40"/>
    </row>
    <row r="296" spans="1:1" s="1" customFormat="1" x14ac:dyDescent="0.35">
      <c r="A296" s="40"/>
    </row>
    <row r="297" spans="1:1" s="1" customFormat="1" x14ac:dyDescent="0.35">
      <c r="A297" s="40"/>
    </row>
    <row r="298" spans="1:1" s="1" customFormat="1" x14ac:dyDescent="0.35">
      <c r="A298" s="40"/>
    </row>
    <row r="299" spans="1:1" s="1" customFormat="1" x14ac:dyDescent="0.35">
      <c r="A299" s="40"/>
    </row>
    <row r="300" spans="1:1" s="1" customFormat="1" x14ac:dyDescent="0.35">
      <c r="A300" s="40"/>
    </row>
    <row r="301" spans="1:1" s="1" customFormat="1" x14ac:dyDescent="0.35">
      <c r="A301" s="40"/>
    </row>
    <row r="302" spans="1:1" s="1" customFormat="1" x14ac:dyDescent="0.35">
      <c r="A302" s="40"/>
    </row>
    <row r="303" spans="1:1" s="1" customFormat="1" x14ac:dyDescent="0.35">
      <c r="A303" s="40"/>
    </row>
    <row r="304" spans="1:1" s="1" customFormat="1" x14ac:dyDescent="0.35">
      <c r="A304" s="40"/>
    </row>
    <row r="305" spans="1:1" s="1" customFormat="1" x14ac:dyDescent="0.35">
      <c r="A305" s="40"/>
    </row>
    <row r="306" spans="1:1" s="1" customFormat="1" x14ac:dyDescent="0.35">
      <c r="A306" s="40"/>
    </row>
    <row r="307" spans="1:1" s="1" customFormat="1" x14ac:dyDescent="0.35">
      <c r="A307" s="40"/>
    </row>
    <row r="308" spans="1:1" s="1" customFormat="1" x14ac:dyDescent="0.35">
      <c r="A308" s="40"/>
    </row>
    <row r="309" spans="1:1" s="1" customFormat="1" x14ac:dyDescent="0.35">
      <c r="A309" s="40"/>
    </row>
    <row r="310" spans="1:1" s="1" customFormat="1" x14ac:dyDescent="0.35">
      <c r="A310" s="40"/>
    </row>
    <row r="311" spans="1:1" s="1" customFormat="1" x14ac:dyDescent="0.35">
      <c r="A311" s="40"/>
    </row>
    <row r="312" spans="1:1" s="1" customFormat="1" x14ac:dyDescent="0.35">
      <c r="A312" s="40"/>
    </row>
    <row r="313" spans="1:1" s="1" customFormat="1" x14ac:dyDescent="0.35">
      <c r="A313" s="40"/>
    </row>
    <row r="314" spans="1:1" s="1" customFormat="1" x14ac:dyDescent="0.35">
      <c r="A314" s="40"/>
    </row>
    <row r="315" spans="1:1" s="1" customFormat="1" x14ac:dyDescent="0.35">
      <c r="A315" s="40"/>
    </row>
    <row r="316" spans="1:1" s="1" customFormat="1" x14ac:dyDescent="0.35">
      <c r="A316" s="40"/>
    </row>
    <row r="317" spans="1:1" s="1" customFormat="1" x14ac:dyDescent="0.35">
      <c r="A317" s="40"/>
    </row>
    <row r="318" spans="1:1" s="1" customFormat="1" x14ac:dyDescent="0.35">
      <c r="A318" s="40"/>
    </row>
    <row r="319" spans="1:1" s="1" customFormat="1" x14ac:dyDescent="0.35">
      <c r="A319" s="40"/>
    </row>
    <row r="320" spans="1:1" s="1" customFormat="1" x14ac:dyDescent="0.35">
      <c r="A320" s="40"/>
    </row>
    <row r="321" spans="1:1" s="1" customFormat="1" x14ac:dyDescent="0.35">
      <c r="A321" s="40"/>
    </row>
    <row r="322" spans="1:1" s="1" customFormat="1" x14ac:dyDescent="0.35">
      <c r="A322" s="40"/>
    </row>
    <row r="323" spans="1:1" s="1" customFormat="1" x14ac:dyDescent="0.35">
      <c r="A323" s="40"/>
    </row>
    <row r="324" spans="1:1" s="1" customFormat="1" x14ac:dyDescent="0.35">
      <c r="A324" s="40"/>
    </row>
    <row r="325" spans="1:1" s="1" customFormat="1" x14ac:dyDescent="0.35">
      <c r="A325" s="40"/>
    </row>
    <row r="326" spans="1:1" s="1" customFormat="1" x14ac:dyDescent="0.35">
      <c r="A326" s="40"/>
    </row>
    <row r="327" spans="1:1" s="1" customFormat="1" x14ac:dyDescent="0.35">
      <c r="A327" s="40"/>
    </row>
    <row r="328" spans="1:1" s="1" customFormat="1" x14ac:dyDescent="0.35">
      <c r="A328" s="40"/>
    </row>
    <row r="329" spans="1:1" s="1" customFormat="1" x14ac:dyDescent="0.35">
      <c r="A329" s="40"/>
    </row>
    <row r="330" spans="1:1" s="1" customFormat="1" x14ac:dyDescent="0.35">
      <c r="A330" s="40"/>
    </row>
    <row r="331" spans="1:1" s="1" customFormat="1" x14ac:dyDescent="0.35">
      <c r="A331" s="40"/>
    </row>
    <row r="332" spans="1:1" s="1" customFormat="1" x14ac:dyDescent="0.35">
      <c r="A332" s="40"/>
    </row>
    <row r="333" spans="1:1" s="1" customFormat="1" x14ac:dyDescent="0.35">
      <c r="A333" s="40"/>
    </row>
    <row r="334" spans="1:1" s="1" customFormat="1" x14ac:dyDescent="0.35">
      <c r="A334" s="40"/>
    </row>
    <row r="335" spans="1:1" s="1" customFormat="1" x14ac:dyDescent="0.35">
      <c r="A335" s="40"/>
    </row>
    <row r="336" spans="1:1" s="1" customFormat="1" x14ac:dyDescent="0.35">
      <c r="A336" s="40"/>
    </row>
    <row r="337" spans="1:1" s="1" customFormat="1" x14ac:dyDescent="0.35">
      <c r="A337" s="40"/>
    </row>
    <row r="338" spans="1:1" s="1" customFormat="1" x14ac:dyDescent="0.35">
      <c r="A338" s="40"/>
    </row>
    <row r="339" spans="1:1" s="1" customFormat="1" x14ac:dyDescent="0.35">
      <c r="A339" s="40"/>
    </row>
    <row r="340" spans="1:1" s="1" customFormat="1" x14ac:dyDescent="0.35">
      <c r="A340" s="40"/>
    </row>
    <row r="341" spans="1:1" s="1" customFormat="1" x14ac:dyDescent="0.35">
      <c r="A341" s="40"/>
    </row>
    <row r="342" spans="1:1" s="1" customFormat="1" x14ac:dyDescent="0.35">
      <c r="A342" s="40"/>
    </row>
    <row r="343" spans="1:1" s="1" customFormat="1" x14ac:dyDescent="0.35">
      <c r="A343" s="40"/>
    </row>
    <row r="344" spans="1:1" s="1" customFormat="1" x14ac:dyDescent="0.35">
      <c r="A344" s="40"/>
    </row>
    <row r="345" spans="1:1" s="1" customFormat="1" x14ac:dyDescent="0.35">
      <c r="A345" s="40"/>
    </row>
    <row r="346" spans="1:1" s="1" customFormat="1" x14ac:dyDescent="0.35">
      <c r="A346" s="40"/>
    </row>
    <row r="347" spans="1:1" s="1" customFormat="1" x14ac:dyDescent="0.35">
      <c r="A347" s="40"/>
    </row>
    <row r="348" spans="1:1" s="1" customFormat="1" x14ac:dyDescent="0.35">
      <c r="A348" s="40"/>
    </row>
    <row r="349" spans="1:1" s="1" customFormat="1" x14ac:dyDescent="0.35">
      <c r="A349" s="40"/>
    </row>
    <row r="350" spans="1:1" s="1" customFormat="1" x14ac:dyDescent="0.35">
      <c r="A350" s="40"/>
    </row>
    <row r="351" spans="1:1" s="1" customFormat="1" x14ac:dyDescent="0.35">
      <c r="A351" s="40"/>
    </row>
    <row r="352" spans="1:1" s="1" customFormat="1" x14ac:dyDescent="0.35">
      <c r="A352" s="40"/>
    </row>
    <row r="353" spans="1:1" s="1" customFormat="1" x14ac:dyDescent="0.35">
      <c r="A353" s="40"/>
    </row>
    <row r="354" spans="1:1" s="1" customFormat="1" x14ac:dyDescent="0.35">
      <c r="A354" s="40"/>
    </row>
    <row r="355" spans="1:1" s="1" customFormat="1" x14ac:dyDescent="0.35">
      <c r="A355" s="40"/>
    </row>
    <row r="356" spans="1:1" s="1" customFormat="1" x14ac:dyDescent="0.35">
      <c r="A356" s="40"/>
    </row>
    <row r="357" spans="1:1" s="1" customFormat="1" x14ac:dyDescent="0.35">
      <c r="A357" s="40"/>
    </row>
    <row r="358" spans="1:1" s="1" customFormat="1" x14ac:dyDescent="0.35">
      <c r="A358" s="40"/>
    </row>
    <row r="359" spans="1:1" s="1" customFormat="1" x14ac:dyDescent="0.35">
      <c r="A359" s="40"/>
    </row>
    <row r="360" spans="1:1" s="1" customFormat="1" x14ac:dyDescent="0.35">
      <c r="A360" s="40"/>
    </row>
    <row r="361" spans="1:1" s="1" customFormat="1" x14ac:dyDescent="0.35">
      <c r="A361" s="40"/>
    </row>
    <row r="362" spans="1:1" s="1" customFormat="1" x14ac:dyDescent="0.35">
      <c r="A362" s="40"/>
    </row>
    <row r="363" spans="1:1" s="1" customFormat="1" x14ac:dyDescent="0.35">
      <c r="A363" s="40"/>
    </row>
    <row r="364" spans="1:1" s="1" customFormat="1" x14ac:dyDescent="0.35">
      <c r="A364" s="40"/>
    </row>
    <row r="365" spans="1:1" s="1" customFormat="1" x14ac:dyDescent="0.35">
      <c r="A365" s="40"/>
    </row>
    <row r="366" spans="1:1" s="1" customFormat="1" x14ac:dyDescent="0.35">
      <c r="A366" s="40"/>
    </row>
    <row r="367" spans="1:1" s="1" customFormat="1" x14ac:dyDescent="0.35">
      <c r="A367" s="40"/>
    </row>
    <row r="368" spans="1:1" s="1" customFormat="1" x14ac:dyDescent="0.35">
      <c r="A368" s="40"/>
    </row>
    <row r="369" spans="1:1" s="1" customFormat="1" x14ac:dyDescent="0.35">
      <c r="A369" s="40"/>
    </row>
    <row r="370" spans="1:1" s="1" customFormat="1" x14ac:dyDescent="0.35">
      <c r="A370" s="40"/>
    </row>
    <row r="371" spans="1:1" s="1" customFormat="1" x14ac:dyDescent="0.35">
      <c r="A371" s="40"/>
    </row>
    <row r="372" spans="1:1" s="1" customFormat="1" x14ac:dyDescent="0.35">
      <c r="A372" s="40"/>
    </row>
    <row r="373" spans="1:1" s="1" customFormat="1" x14ac:dyDescent="0.35">
      <c r="A373" s="40"/>
    </row>
    <row r="374" spans="1:1" s="1" customFormat="1" x14ac:dyDescent="0.35">
      <c r="A374" s="40"/>
    </row>
    <row r="375" spans="1:1" s="1" customFormat="1" x14ac:dyDescent="0.35">
      <c r="A375" s="40"/>
    </row>
    <row r="376" spans="1:1" s="1" customFormat="1" x14ac:dyDescent="0.35">
      <c r="A376" s="40"/>
    </row>
    <row r="377" spans="1:1" s="1" customFormat="1" x14ac:dyDescent="0.35">
      <c r="A377" s="40"/>
    </row>
    <row r="378" spans="1:1" s="1" customFormat="1" x14ac:dyDescent="0.35">
      <c r="A378" s="40"/>
    </row>
    <row r="379" spans="1:1" s="1" customFormat="1" x14ac:dyDescent="0.35">
      <c r="A379" s="40"/>
    </row>
    <row r="380" spans="1:1" s="1" customFormat="1" x14ac:dyDescent="0.35">
      <c r="A380" s="40"/>
    </row>
    <row r="381" spans="1:1" s="1" customFormat="1" x14ac:dyDescent="0.35">
      <c r="A381" s="40"/>
    </row>
    <row r="382" spans="1:1" s="1" customFormat="1" x14ac:dyDescent="0.35">
      <c r="A382" s="40"/>
    </row>
    <row r="383" spans="1:1" s="1" customFormat="1" x14ac:dyDescent="0.35">
      <c r="A383" s="40"/>
    </row>
    <row r="384" spans="1:1" s="1" customFormat="1" x14ac:dyDescent="0.35">
      <c r="A384" s="40"/>
    </row>
    <row r="385" spans="1:1" s="1" customFormat="1" x14ac:dyDescent="0.35">
      <c r="A385" s="40"/>
    </row>
    <row r="386" spans="1:1" s="1" customFormat="1" x14ac:dyDescent="0.35">
      <c r="A386" s="40"/>
    </row>
    <row r="387" spans="1:1" s="1" customFormat="1" x14ac:dyDescent="0.35">
      <c r="A387" s="40"/>
    </row>
    <row r="388" spans="1:1" s="1" customFormat="1" x14ac:dyDescent="0.35">
      <c r="A388" s="40"/>
    </row>
    <row r="389" spans="1:1" s="1" customFormat="1" x14ac:dyDescent="0.35">
      <c r="A389" s="40"/>
    </row>
    <row r="390" spans="1:1" s="1" customFormat="1" x14ac:dyDescent="0.35">
      <c r="A390" s="40"/>
    </row>
    <row r="391" spans="1:1" s="1" customFormat="1" x14ac:dyDescent="0.35">
      <c r="A391" s="40"/>
    </row>
    <row r="392" spans="1:1" s="1" customFormat="1" x14ac:dyDescent="0.35">
      <c r="A392" s="40"/>
    </row>
    <row r="393" spans="1:1" s="1" customFormat="1" x14ac:dyDescent="0.35">
      <c r="A393" s="40"/>
    </row>
    <row r="394" spans="1:1" s="1" customFormat="1" x14ac:dyDescent="0.35">
      <c r="A394" s="40"/>
    </row>
    <row r="395" spans="1:1" s="1" customFormat="1" x14ac:dyDescent="0.35">
      <c r="A395" s="40"/>
    </row>
    <row r="396" spans="1:1" s="1" customFormat="1" x14ac:dyDescent="0.35">
      <c r="A396" s="40"/>
    </row>
    <row r="397" spans="1:1" s="1" customFormat="1" x14ac:dyDescent="0.35">
      <c r="A397" s="40"/>
    </row>
    <row r="398" spans="1:1" s="1" customFormat="1" x14ac:dyDescent="0.35">
      <c r="A398" s="40"/>
    </row>
    <row r="399" spans="1:1" s="1" customFormat="1" x14ac:dyDescent="0.35">
      <c r="A399" s="40"/>
    </row>
    <row r="400" spans="1:1" s="1" customFormat="1" x14ac:dyDescent="0.35">
      <c r="A400" s="40"/>
    </row>
    <row r="401" spans="1:1" s="1" customFormat="1" x14ac:dyDescent="0.35">
      <c r="A401" s="40"/>
    </row>
    <row r="402" spans="1:1" s="1" customFormat="1" x14ac:dyDescent="0.35">
      <c r="A402" s="40"/>
    </row>
    <row r="403" spans="1:1" s="1" customFormat="1" x14ac:dyDescent="0.35">
      <c r="A403" s="40"/>
    </row>
    <row r="404" spans="1:1" s="1" customFormat="1" x14ac:dyDescent="0.35">
      <c r="A404" s="40"/>
    </row>
    <row r="405" spans="1:1" s="1" customFormat="1" x14ac:dyDescent="0.35">
      <c r="A405" s="40"/>
    </row>
    <row r="406" spans="1:1" s="1" customFormat="1" x14ac:dyDescent="0.35">
      <c r="A406" s="40"/>
    </row>
    <row r="407" spans="1:1" s="1" customFormat="1" x14ac:dyDescent="0.35">
      <c r="A407" s="40"/>
    </row>
    <row r="408" spans="1:1" s="1" customFormat="1" x14ac:dyDescent="0.35">
      <c r="A408" s="40"/>
    </row>
    <row r="409" spans="1:1" s="1" customFormat="1" x14ac:dyDescent="0.35">
      <c r="A409" s="40"/>
    </row>
    <row r="410" spans="1:1" s="1" customFormat="1" x14ac:dyDescent="0.35">
      <c r="A410" s="40"/>
    </row>
    <row r="411" spans="1:1" s="1" customFormat="1" x14ac:dyDescent="0.35">
      <c r="A411" s="40"/>
    </row>
    <row r="412" spans="1:1" s="1" customFormat="1" x14ac:dyDescent="0.35">
      <c r="A412" s="40"/>
    </row>
    <row r="413" spans="1:1" s="1" customFormat="1" x14ac:dyDescent="0.35">
      <c r="A413" s="40"/>
    </row>
    <row r="414" spans="1:1" s="1" customFormat="1" x14ac:dyDescent="0.35">
      <c r="A414" s="40"/>
    </row>
    <row r="415" spans="1:1" s="1" customFormat="1" x14ac:dyDescent="0.35">
      <c r="A415" s="40"/>
    </row>
    <row r="416" spans="1:1" s="1" customFormat="1" x14ac:dyDescent="0.35">
      <c r="A416" s="40"/>
    </row>
    <row r="417" spans="1:1" s="1" customFormat="1" x14ac:dyDescent="0.35">
      <c r="A417" s="40"/>
    </row>
    <row r="418" spans="1:1" s="1" customFormat="1" x14ac:dyDescent="0.35">
      <c r="A418" s="40"/>
    </row>
    <row r="419" spans="1:1" s="1" customFormat="1" x14ac:dyDescent="0.35">
      <c r="A419" s="40"/>
    </row>
    <row r="420" spans="1:1" s="1" customFormat="1" x14ac:dyDescent="0.35">
      <c r="A420" s="40"/>
    </row>
    <row r="421" spans="1:1" s="1" customFormat="1" x14ac:dyDescent="0.35">
      <c r="A421" s="40"/>
    </row>
    <row r="422" spans="1:1" s="1" customFormat="1" x14ac:dyDescent="0.35">
      <c r="A422" s="40"/>
    </row>
    <row r="423" spans="1:1" s="1" customFormat="1" x14ac:dyDescent="0.35">
      <c r="A423" s="40"/>
    </row>
    <row r="424" spans="1:1" s="1" customFormat="1" x14ac:dyDescent="0.35">
      <c r="A424" s="40"/>
    </row>
    <row r="425" spans="1:1" s="1" customFormat="1" x14ac:dyDescent="0.35">
      <c r="A425" s="40"/>
    </row>
    <row r="426" spans="1:1" s="1" customFormat="1" x14ac:dyDescent="0.35">
      <c r="A426" s="40"/>
    </row>
    <row r="427" spans="1:1" s="1" customFormat="1" x14ac:dyDescent="0.35">
      <c r="A427" s="40"/>
    </row>
    <row r="428" spans="1:1" s="1" customFormat="1" x14ac:dyDescent="0.35">
      <c r="A428" s="40"/>
    </row>
    <row r="429" spans="1:1" s="1" customFormat="1" x14ac:dyDescent="0.35">
      <c r="A429" s="40"/>
    </row>
    <row r="430" spans="1:1" s="1" customFormat="1" x14ac:dyDescent="0.35">
      <c r="A430" s="40"/>
    </row>
    <row r="431" spans="1:1" s="1" customFormat="1" x14ac:dyDescent="0.35">
      <c r="A431" s="40"/>
    </row>
    <row r="432" spans="1:1" s="1" customFormat="1" x14ac:dyDescent="0.35">
      <c r="A432" s="40"/>
    </row>
    <row r="433" spans="1:1" s="1" customFormat="1" x14ac:dyDescent="0.35">
      <c r="A433" s="40"/>
    </row>
    <row r="434" spans="1:1" s="1" customFormat="1" x14ac:dyDescent="0.35">
      <c r="A434" s="40"/>
    </row>
    <row r="435" spans="1:1" s="1" customFormat="1" x14ac:dyDescent="0.35">
      <c r="A435" s="40"/>
    </row>
    <row r="436" spans="1:1" s="1" customFormat="1" x14ac:dyDescent="0.35">
      <c r="A436" s="40"/>
    </row>
    <row r="437" spans="1:1" s="1" customFormat="1" x14ac:dyDescent="0.35">
      <c r="A437" s="40"/>
    </row>
    <row r="438" spans="1:1" s="1" customFormat="1" x14ac:dyDescent="0.35">
      <c r="A438" s="40"/>
    </row>
    <row r="439" spans="1:1" s="1" customFormat="1" x14ac:dyDescent="0.35">
      <c r="A439" s="40"/>
    </row>
    <row r="440" spans="1:1" s="1" customFormat="1" x14ac:dyDescent="0.35">
      <c r="A440" s="40"/>
    </row>
    <row r="441" spans="1:1" s="1" customFormat="1" x14ac:dyDescent="0.35">
      <c r="A441" s="40"/>
    </row>
    <row r="442" spans="1:1" s="1" customFormat="1" x14ac:dyDescent="0.35">
      <c r="A442" s="40"/>
    </row>
    <row r="443" spans="1:1" s="1" customFormat="1" x14ac:dyDescent="0.35">
      <c r="A443" s="40"/>
    </row>
    <row r="444" spans="1:1" s="1" customFormat="1" x14ac:dyDescent="0.35">
      <c r="A444" s="40"/>
    </row>
    <row r="445" spans="1:1" s="1" customFormat="1" x14ac:dyDescent="0.35">
      <c r="A445" s="40"/>
    </row>
    <row r="446" spans="1:1" s="1" customFormat="1" x14ac:dyDescent="0.35">
      <c r="A446" s="40"/>
    </row>
    <row r="447" spans="1:1" s="1" customFormat="1" x14ac:dyDescent="0.35">
      <c r="A447" s="40"/>
    </row>
    <row r="448" spans="1:1" s="1" customFormat="1" x14ac:dyDescent="0.35">
      <c r="A448" s="40"/>
    </row>
    <row r="449" spans="1:2" s="1" customFormat="1" x14ac:dyDescent="0.35">
      <c r="A449" s="40"/>
    </row>
    <row r="450" spans="1:2" s="1" customFormat="1" x14ac:dyDescent="0.35">
      <c r="A450" s="40"/>
    </row>
    <row r="451" spans="1:2" s="1" customFormat="1" x14ac:dyDescent="0.35">
      <c r="A451" s="40"/>
    </row>
    <row r="452" spans="1:2" s="1" customFormat="1" x14ac:dyDescent="0.35">
      <c r="A452" s="40"/>
    </row>
    <row r="453" spans="1:2" s="1" customFormat="1" x14ac:dyDescent="0.35">
      <c r="A453" s="40"/>
    </row>
    <row r="454" spans="1:2" s="1" customFormat="1" x14ac:dyDescent="0.35">
      <c r="A454" s="40"/>
    </row>
    <row r="455" spans="1:2" s="1" customFormat="1" x14ac:dyDescent="0.35">
      <c r="A455" s="40"/>
    </row>
    <row r="456" spans="1:2" s="1" customFormat="1" x14ac:dyDescent="0.35">
      <c r="A456" s="40"/>
    </row>
    <row r="457" spans="1:2" s="1" customFormat="1" x14ac:dyDescent="0.35">
      <c r="A457" s="40"/>
    </row>
    <row r="458" spans="1:2" s="1" customFormat="1" x14ac:dyDescent="0.35">
      <c r="A458" s="40"/>
    </row>
    <row r="459" spans="1:2" s="1" customFormat="1" x14ac:dyDescent="0.35">
      <c r="A459" s="40"/>
    </row>
    <row r="460" spans="1:2" s="1" customFormat="1" x14ac:dyDescent="0.35">
      <c r="A460" s="40"/>
    </row>
    <row r="461" spans="1:2" s="1" customFormat="1" x14ac:dyDescent="0.35">
      <c r="A461" s="40"/>
    </row>
    <row r="462" spans="1:2" s="1" customFormat="1" x14ac:dyDescent="0.35">
      <c r="A462" s="40"/>
    </row>
    <row r="463" spans="1:2" s="1" customFormat="1" x14ac:dyDescent="0.35">
      <c r="A463" s="40"/>
      <c r="B463"/>
    </row>
    <row r="464" spans="1:2" s="1" customFormat="1" x14ac:dyDescent="0.35">
      <c r="A464" s="40"/>
      <c r="B464"/>
    </row>
    <row r="465" spans="1:2" s="1" customFormat="1" x14ac:dyDescent="0.35">
      <c r="A465" s="40"/>
      <c r="B465"/>
    </row>
    <row r="466" spans="1:2" s="1" customFormat="1" x14ac:dyDescent="0.35">
      <c r="A466" s="40"/>
      <c r="B466"/>
    </row>
    <row r="467" spans="1:2" s="1" customFormat="1" x14ac:dyDescent="0.35">
      <c r="A467" s="40"/>
      <c r="B467"/>
    </row>
    <row r="468" spans="1:2" s="1" customFormat="1" x14ac:dyDescent="0.35">
      <c r="A468" s="40"/>
      <c r="B468"/>
    </row>
    <row r="469" spans="1:2" s="1" customFormat="1" x14ac:dyDescent="0.35">
      <c r="A469" s="40"/>
      <c r="B469"/>
    </row>
    <row r="470" spans="1:2" s="1" customFormat="1" x14ac:dyDescent="0.35">
      <c r="A470" s="40"/>
      <c r="B470"/>
    </row>
    <row r="471" spans="1:2" s="1" customFormat="1" x14ac:dyDescent="0.35">
      <c r="A471" s="40"/>
      <c r="B471"/>
    </row>
    <row r="472" spans="1:2" s="1" customFormat="1" x14ac:dyDescent="0.35">
      <c r="A472" s="40"/>
      <c r="B472"/>
    </row>
    <row r="473" spans="1:2" s="1" customFormat="1" x14ac:dyDescent="0.35">
      <c r="A473" s="40"/>
      <c r="B473"/>
    </row>
    <row r="474" spans="1:2" s="1" customFormat="1" x14ac:dyDescent="0.35">
      <c r="A474" s="40"/>
      <c r="B474"/>
    </row>
    <row r="475" spans="1:2" s="1" customFormat="1" x14ac:dyDescent="0.35">
      <c r="A475" s="40"/>
      <c r="B475"/>
    </row>
    <row r="476" spans="1:2" s="1" customFormat="1" x14ac:dyDescent="0.35">
      <c r="A476" s="40"/>
      <c r="B476"/>
    </row>
    <row r="477" spans="1:2" s="1" customFormat="1" x14ac:dyDescent="0.35">
      <c r="A477" s="40"/>
      <c r="B477"/>
    </row>
    <row r="478" spans="1:2" s="1" customFormat="1" x14ac:dyDescent="0.35">
      <c r="A478" s="40"/>
      <c r="B478"/>
    </row>
    <row r="479" spans="1:2" s="1" customFormat="1" x14ac:dyDescent="0.35">
      <c r="A479" s="40"/>
      <c r="B479"/>
    </row>
    <row r="480" spans="1:2" s="1" customFormat="1" x14ac:dyDescent="0.35">
      <c r="A480" s="40"/>
      <c r="B480"/>
    </row>
    <row r="481" spans="1:2" s="1" customFormat="1" x14ac:dyDescent="0.35">
      <c r="A481" s="40"/>
      <c r="B481"/>
    </row>
    <row r="482" spans="1:2" s="1" customFormat="1" x14ac:dyDescent="0.35">
      <c r="A482" s="40"/>
      <c r="B482"/>
    </row>
    <row r="483" spans="1:2" s="1" customFormat="1" x14ac:dyDescent="0.35">
      <c r="A483" s="40"/>
      <c r="B483"/>
    </row>
    <row r="484" spans="1:2" s="1" customFormat="1" x14ac:dyDescent="0.35">
      <c r="A484" s="40"/>
      <c r="B484"/>
    </row>
    <row r="485" spans="1:2" s="1" customFormat="1" x14ac:dyDescent="0.35">
      <c r="A485" s="40"/>
      <c r="B485"/>
    </row>
    <row r="486" spans="1:2" s="1" customFormat="1" x14ac:dyDescent="0.35">
      <c r="A486" s="40"/>
      <c r="B486"/>
    </row>
    <row r="487" spans="1:2" s="1" customFormat="1" x14ac:dyDescent="0.35">
      <c r="A487" s="40"/>
      <c r="B487"/>
    </row>
    <row r="488" spans="1:2" s="1" customFormat="1" x14ac:dyDescent="0.35">
      <c r="A488" s="40"/>
      <c r="B488"/>
    </row>
    <row r="489" spans="1:2" s="1" customFormat="1" x14ac:dyDescent="0.35">
      <c r="A489" s="40"/>
      <c r="B489"/>
    </row>
    <row r="490" spans="1:2" s="1" customFormat="1" x14ac:dyDescent="0.35">
      <c r="A490" s="40"/>
      <c r="B490"/>
    </row>
    <row r="491" spans="1:2" s="1" customFormat="1" x14ac:dyDescent="0.35">
      <c r="A491" s="40"/>
      <c r="B491"/>
    </row>
    <row r="492" spans="1:2" s="1" customFormat="1" x14ac:dyDescent="0.35">
      <c r="A492" s="40"/>
      <c r="B492"/>
    </row>
    <row r="493" spans="1:2" s="1" customFormat="1" x14ac:dyDescent="0.35">
      <c r="A493" s="40"/>
      <c r="B493"/>
    </row>
    <row r="494" spans="1:2" s="1" customFormat="1" x14ac:dyDescent="0.35">
      <c r="A494" s="40"/>
      <c r="B494"/>
    </row>
    <row r="495" spans="1:2" s="1" customFormat="1" x14ac:dyDescent="0.35">
      <c r="A495" s="40"/>
      <c r="B495"/>
    </row>
    <row r="496" spans="1:2" s="1" customFormat="1" x14ac:dyDescent="0.35">
      <c r="A496" s="40"/>
      <c r="B496"/>
    </row>
    <row r="497" spans="1:2" s="1" customFormat="1" x14ac:dyDescent="0.35">
      <c r="A497" s="40"/>
      <c r="B497"/>
    </row>
    <row r="498" spans="1:2" s="1" customFormat="1" x14ac:dyDescent="0.35">
      <c r="A498" s="40"/>
      <c r="B498"/>
    </row>
    <row r="499" spans="1:2" s="1" customFormat="1" x14ac:dyDescent="0.35">
      <c r="A499" s="40"/>
      <c r="B499"/>
    </row>
    <row r="500" spans="1:2" s="1" customFormat="1" x14ac:dyDescent="0.35">
      <c r="A500" s="40"/>
      <c r="B500"/>
    </row>
    <row r="501" spans="1:2" s="1" customFormat="1" x14ac:dyDescent="0.35">
      <c r="A501" s="40"/>
      <c r="B501"/>
    </row>
    <row r="502" spans="1:2" s="1" customFormat="1" x14ac:dyDescent="0.35">
      <c r="A502" s="40"/>
      <c r="B502"/>
    </row>
    <row r="503" spans="1:2" s="1" customFormat="1" x14ac:dyDescent="0.35">
      <c r="A503" s="40"/>
      <c r="B503"/>
    </row>
    <row r="504" spans="1:2" s="1" customFormat="1" x14ac:dyDescent="0.35">
      <c r="A504" s="40"/>
      <c r="B504"/>
    </row>
    <row r="505" spans="1:2" s="1" customFormat="1" x14ac:dyDescent="0.35">
      <c r="A505" s="40"/>
      <c r="B505"/>
    </row>
    <row r="506" spans="1:2" s="1" customFormat="1" x14ac:dyDescent="0.35">
      <c r="A506" s="40"/>
      <c r="B506"/>
    </row>
    <row r="507" spans="1:2" s="1" customFormat="1" x14ac:dyDescent="0.35">
      <c r="A507" s="40"/>
      <c r="B507"/>
    </row>
    <row r="508" spans="1:2" s="1" customFormat="1" x14ac:dyDescent="0.35">
      <c r="A508" s="40"/>
      <c r="B508"/>
    </row>
    <row r="509" spans="1:2" s="1" customFormat="1" x14ac:dyDescent="0.35">
      <c r="A509" s="40"/>
      <c r="B509"/>
    </row>
    <row r="510" spans="1:2" s="1" customFormat="1" x14ac:dyDescent="0.35">
      <c r="A510" s="40"/>
      <c r="B510"/>
    </row>
    <row r="511" spans="1:2" s="1" customFormat="1" x14ac:dyDescent="0.35">
      <c r="A511" s="40"/>
      <c r="B511"/>
    </row>
    <row r="512" spans="1:2" s="1" customFormat="1" x14ac:dyDescent="0.35">
      <c r="A512" s="40"/>
      <c r="B512"/>
    </row>
    <row r="513" spans="1:2" s="1" customFormat="1" x14ac:dyDescent="0.35">
      <c r="A513" s="40"/>
      <c r="B513"/>
    </row>
    <row r="514" spans="1:2" s="1" customFormat="1" x14ac:dyDescent="0.35">
      <c r="A514" s="40"/>
      <c r="B514"/>
    </row>
    <row r="515" spans="1:2" s="1" customFormat="1" x14ac:dyDescent="0.35">
      <c r="A515" s="40"/>
      <c r="B515"/>
    </row>
    <row r="516" spans="1:2" s="1" customFormat="1" x14ac:dyDescent="0.35">
      <c r="A516" s="40"/>
      <c r="B516"/>
    </row>
    <row r="517" spans="1:2" s="1" customFormat="1" x14ac:dyDescent="0.35">
      <c r="A517" s="40"/>
      <c r="B517"/>
    </row>
    <row r="518" spans="1:2" s="1" customFormat="1" x14ac:dyDescent="0.35">
      <c r="A518" s="40"/>
      <c r="B518"/>
    </row>
    <row r="519" spans="1:2" s="1" customFormat="1" x14ac:dyDescent="0.35">
      <c r="A519" s="40"/>
      <c r="B519"/>
    </row>
    <row r="520" spans="1:2" s="1" customFormat="1" x14ac:dyDescent="0.35">
      <c r="A520" s="40"/>
      <c r="B520"/>
    </row>
    <row r="521" spans="1:2" s="1" customFormat="1" x14ac:dyDescent="0.35">
      <c r="A521" s="40"/>
      <c r="B521"/>
    </row>
    <row r="522" spans="1:2" s="1" customFormat="1" x14ac:dyDescent="0.35">
      <c r="A522" s="40"/>
      <c r="B522"/>
    </row>
    <row r="523" spans="1:2" s="1" customFormat="1" x14ac:dyDescent="0.35">
      <c r="A523" s="40"/>
      <c r="B523"/>
    </row>
    <row r="524" spans="1:2" s="1" customFormat="1" x14ac:dyDescent="0.35">
      <c r="A524" s="40"/>
      <c r="B524"/>
    </row>
    <row r="525" spans="1:2" s="1" customFormat="1" x14ac:dyDescent="0.35">
      <c r="A525" s="40"/>
      <c r="B525"/>
    </row>
    <row r="526" spans="1:2" s="1" customFormat="1" x14ac:dyDescent="0.35">
      <c r="A526" s="40"/>
      <c r="B526"/>
    </row>
    <row r="527" spans="1:2" s="1" customFormat="1" x14ac:dyDescent="0.35">
      <c r="A527" s="40"/>
      <c r="B527"/>
    </row>
    <row r="528" spans="1:2" s="1" customFormat="1" x14ac:dyDescent="0.35">
      <c r="A528" s="40"/>
      <c r="B528"/>
    </row>
    <row r="529" spans="1:2" s="1" customFormat="1" x14ac:dyDescent="0.35">
      <c r="A529" s="40"/>
      <c r="B529"/>
    </row>
    <row r="530" spans="1:2" s="1" customFormat="1" x14ac:dyDescent="0.35">
      <c r="A530" s="40"/>
      <c r="B530"/>
    </row>
    <row r="531" spans="1:2" s="1" customFormat="1" x14ac:dyDescent="0.35">
      <c r="A531" s="40"/>
      <c r="B531"/>
    </row>
    <row r="532" spans="1:2" s="1" customFormat="1" x14ac:dyDescent="0.35">
      <c r="A532" s="40"/>
      <c r="B532"/>
    </row>
    <row r="533" spans="1:2" s="1" customFormat="1" x14ac:dyDescent="0.35">
      <c r="A533" s="40"/>
      <c r="B533"/>
    </row>
    <row r="534" spans="1:2" s="1" customFormat="1" x14ac:dyDescent="0.35">
      <c r="A534" s="40"/>
      <c r="B534"/>
    </row>
    <row r="535" spans="1:2" s="1" customFormat="1" x14ac:dyDescent="0.35">
      <c r="A535" s="40"/>
      <c r="B535"/>
    </row>
    <row r="536" spans="1:2" s="1" customFormat="1" x14ac:dyDescent="0.35">
      <c r="A536" s="40"/>
      <c r="B536"/>
    </row>
    <row r="537" spans="1:2" s="1" customFormat="1" x14ac:dyDescent="0.35">
      <c r="A537" s="40"/>
      <c r="B537"/>
    </row>
    <row r="538" spans="1:2" s="1" customFormat="1" x14ac:dyDescent="0.35">
      <c r="A538" s="40"/>
      <c r="B538"/>
    </row>
    <row r="539" spans="1:2" s="1" customFormat="1" x14ac:dyDescent="0.35">
      <c r="A539" s="40"/>
      <c r="B539"/>
    </row>
    <row r="540" spans="1:2" s="1" customFormat="1" x14ac:dyDescent="0.35">
      <c r="A540" s="40"/>
      <c r="B540"/>
    </row>
    <row r="541" spans="1:2" s="1" customFormat="1" x14ac:dyDescent="0.35">
      <c r="A541" s="40"/>
      <c r="B541"/>
    </row>
    <row r="542" spans="1:2" s="1" customFormat="1" x14ac:dyDescent="0.35">
      <c r="A542" s="40"/>
      <c r="B542"/>
    </row>
    <row r="543" spans="1:2" s="1" customFormat="1" x14ac:dyDescent="0.35">
      <c r="A543" s="40"/>
      <c r="B543"/>
    </row>
    <row r="544" spans="1:2" s="1" customFormat="1" x14ac:dyDescent="0.35">
      <c r="A544" s="40"/>
      <c r="B544"/>
    </row>
    <row r="545" spans="1:2" s="1" customFormat="1" x14ac:dyDescent="0.35">
      <c r="A545" s="40"/>
      <c r="B545"/>
    </row>
    <row r="546" spans="1:2" s="1" customFormat="1" x14ac:dyDescent="0.35">
      <c r="A546" s="40"/>
      <c r="B546"/>
    </row>
    <row r="547" spans="1:2" s="1" customFormat="1" x14ac:dyDescent="0.35">
      <c r="A547" s="40"/>
      <c r="B547"/>
    </row>
    <row r="548" spans="1:2" s="1" customFormat="1" x14ac:dyDescent="0.35">
      <c r="A548" s="40"/>
      <c r="B548"/>
    </row>
    <row r="549" spans="1:2" s="1" customFormat="1" x14ac:dyDescent="0.35">
      <c r="A549" s="40"/>
      <c r="B549"/>
    </row>
    <row r="550" spans="1:2" s="1" customFormat="1" x14ac:dyDescent="0.35">
      <c r="A550" s="40"/>
      <c r="B550"/>
    </row>
    <row r="551" spans="1:2" s="1" customFormat="1" x14ac:dyDescent="0.35">
      <c r="A551" s="40"/>
      <c r="B551"/>
    </row>
    <row r="552" spans="1:2" s="1" customFormat="1" x14ac:dyDescent="0.35">
      <c r="A552" s="40"/>
      <c r="B552"/>
    </row>
    <row r="553" spans="1:2" s="1" customFormat="1" x14ac:dyDescent="0.35">
      <c r="A553" s="40"/>
      <c r="B553"/>
    </row>
    <row r="554" spans="1:2" s="1" customFormat="1" x14ac:dyDescent="0.35">
      <c r="A554" s="40"/>
      <c r="B554"/>
    </row>
    <row r="555" spans="1:2" s="1" customFormat="1" x14ac:dyDescent="0.35">
      <c r="A555" s="40"/>
      <c r="B555"/>
    </row>
    <row r="556" spans="1:2" s="1" customFormat="1" x14ac:dyDescent="0.35">
      <c r="A556" s="40"/>
      <c r="B556"/>
    </row>
    <row r="557" spans="1:2" s="1" customFormat="1" x14ac:dyDescent="0.35">
      <c r="A557" s="40"/>
      <c r="B557"/>
    </row>
    <row r="558" spans="1:2" s="1" customFormat="1" x14ac:dyDescent="0.35">
      <c r="A558" s="40"/>
      <c r="B558"/>
    </row>
    <row r="559" spans="1:2" s="1" customFormat="1" x14ac:dyDescent="0.35">
      <c r="A559" s="40"/>
      <c r="B559"/>
    </row>
    <row r="560" spans="1:2" s="1" customFormat="1" x14ac:dyDescent="0.35">
      <c r="A560" s="40"/>
      <c r="B560"/>
    </row>
    <row r="561" spans="1:2" s="1" customFormat="1" x14ac:dyDescent="0.35">
      <c r="A561" s="40"/>
      <c r="B561"/>
    </row>
    <row r="562" spans="1:2" s="1" customFormat="1" x14ac:dyDescent="0.35">
      <c r="A562" s="40"/>
      <c r="B562"/>
    </row>
    <row r="563" spans="1:2" s="1" customFormat="1" x14ac:dyDescent="0.35">
      <c r="A563" s="40"/>
      <c r="B563"/>
    </row>
    <row r="564" spans="1:2" s="1" customFormat="1" x14ac:dyDescent="0.35">
      <c r="A564" s="40"/>
      <c r="B564"/>
    </row>
    <row r="565" spans="1:2" s="1" customFormat="1" x14ac:dyDescent="0.35">
      <c r="A565" s="40"/>
      <c r="B565"/>
    </row>
    <row r="566" spans="1:2" s="1" customFormat="1" x14ac:dyDescent="0.35">
      <c r="A566" s="40"/>
      <c r="B566"/>
    </row>
    <row r="567" spans="1:2" s="1" customFormat="1" x14ac:dyDescent="0.35">
      <c r="A567" s="40"/>
      <c r="B567"/>
    </row>
    <row r="568" spans="1:2" s="1" customFormat="1" x14ac:dyDescent="0.35">
      <c r="A568" s="40"/>
      <c r="B568"/>
    </row>
    <row r="569" spans="1:2" s="1" customFormat="1" x14ac:dyDescent="0.35">
      <c r="A569" s="40"/>
      <c r="B569"/>
    </row>
    <row r="570" spans="1:2" s="1" customFormat="1" x14ac:dyDescent="0.35">
      <c r="A570" s="40"/>
      <c r="B570"/>
    </row>
    <row r="571" spans="1:2" s="1" customFormat="1" x14ac:dyDescent="0.35">
      <c r="A571" s="40"/>
      <c r="B571"/>
    </row>
    <row r="572" spans="1:2" s="1" customFormat="1" x14ac:dyDescent="0.35">
      <c r="A572" s="40"/>
      <c r="B572"/>
    </row>
    <row r="573" spans="1:2" s="1" customFormat="1" x14ac:dyDescent="0.35">
      <c r="A573" s="40"/>
      <c r="B573"/>
    </row>
    <row r="574" spans="1:2" s="1" customFormat="1" x14ac:dyDescent="0.35">
      <c r="A574" s="40"/>
      <c r="B574"/>
    </row>
    <row r="575" spans="1:2" s="1" customFormat="1" x14ac:dyDescent="0.35">
      <c r="A575" s="40"/>
      <c r="B575"/>
    </row>
    <row r="576" spans="1:2" s="1" customFormat="1" x14ac:dyDescent="0.35">
      <c r="A576" s="40"/>
      <c r="B576"/>
    </row>
    <row r="577" spans="1:2" s="1" customFormat="1" x14ac:dyDescent="0.35">
      <c r="A577" s="40"/>
      <c r="B577"/>
    </row>
    <row r="578" spans="1:2" s="1" customFormat="1" x14ac:dyDescent="0.35">
      <c r="A578" s="40"/>
      <c r="B578"/>
    </row>
    <row r="579" spans="1:2" s="1" customFormat="1" x14ac:dyDescent="0.35">
      <c r="A579" s="40"/>
      <c r="B579"/>
    </row>
    <row r="580" spans="1:2" s="1" customFormat="1" x14ac:dyDescent="0.35">
      <c r="A580" s="40"/>
      <c r="B580"/>
    </row>
    <row r="581" spans="1:2" s="1" customFormat="1" x14ac:dyDescent="0.35">
      <c r="A581" s="40"/>
      <c r="B581"/>
    </row>
    <row r="582" spans="1:2" s="1" customFormat="1" x14ac:dyDescent="0.35">
      <c r="A582" s="40"/>
      <c r="B582"/>
    </row>
    <row r="583" spans="1:2" s="1" customFormat="1" x14ac:dyDescent="0.35">
      <c r="A583" s="40"/>
      <c r="B583"/>
    </row>
    <row r="584" spans="1:2" s="1" customFormat="1" x14ac:dyDescent="0.35">
      <c r="A584" s="40"/>
      <c r="B584"/>
    </row>
    <row r="585" spans="1:2" s="1" customFormat="1" x14ac:dyDescent="0.35">
      <c r="A585" s="40"/>
      <c r="B585"/>
    </row>
    <row r="586" spans="1:2" s="1" customFormat="1" x14ac:dyDescent="0.35">
      <c r="A586" s="40"/>
      <c r="B586"/>
    </row>
    <row r="587" spans="1:2" s="1" customFormat="1" x14ac:dyDescent="0.35">
      <c r="A587" s="40"/>
      <c r="B587"/>
    </row>
    <row r="588" spans="1:2" s="1" customFormat="1" x14ac:dyDescent="0.35">
      <c r="A588" s="40"/>
      <c r="B588"/>
    </row>
    <row r="589" spans="1:2" s="1" customFormat="1" x14ac:dyDescent="0.35">
      <c r="A589" s="40"/>
      <c r="B589"/>
    </row>
    <row r="590" spans="1:2" s="1" customFormat="1" x14ac:dyDescent="0.35">
      <c r="A590" s="40"/>
      <c r="B590"/>
    </row>
    <row r="591" spans="1:2" s="1" customFormat="1" x14ac:dyDescent="0.35">
      <c r="A591" s="40"/>
      <c r="B591"/>
    </row>
    <row r="592" spans="1:2" s="1" customFormat="1" x14ac:dyDescent="0.35">
      <c r="A592" s="40"/>
      <c r="B592"/>
    </row>
    <row r="593" spans="1:2" s="1" customFormat="1" x14ac:dyDescent="0.35">
      <c r="A593" s="40"/>
      <c r="B593"/>
    </row>
    <row r="594" spans="1:2" s="1" customFormat="1" x14ac:dyDescent="0.35">
      <c r="A594" s="40"/>
      <c r="B594"/>
    </row>
    <row r="595" spans="1:2" s="1" customFormat="1" x14ac:dyDescent="0.35">
      <c r="A595" s="40"/>
      <c r="B595"/>
    </row>
    <row r="596" spans="1:2" s="1" customFormat="1" x14ac:dyDescent="0.35">
      <c r="A596" s="40"/>
      <c r="B596"/>
    </row>
    <row r="597" spans="1:2" s="1" customFormat="1" x14ac:dyDescent="0.35">
      <c r="A597" s="40"/>
      <c r="B597"/>
    </row>
    <row r="598" spans="1:2" s="1" customFormat="1" x14ac:dyDescent="0.35">
      <c r="A598" s="40"/>
      <c r="B598"/>
    </row>
    <row r="599" spans="1:2" s="1" customFormat="1" x14ac:dyDescent="0.35">
      <c r="A599" s="40"/>
      <c r="B599"/>
    </row>
    <row r="600" spans="1:2" s="1" customFormat="1" x14ac:dyDescent="0.35">
      <c r="A600" s="40"/>
      <c r="B600"/>
    </row>
    <row r="601" spans="1:2" s="1" customFormat="1" x14ac:dyDescent="0.35">
      <c r="A601" s="40"/>
      <c r="B601"/>
    </row>
    <row r="602" spans="1:2" s="1" customFormat="1" x14ac:dyDescent="0.35">
      <c r="A602" s="40"/>
      <c r="B602"/>
    </row>
    <row r="603" spans="1:2" s="1" customFormat="1" x14ac:dyDescent="0.35">
      <c r="A603" s="40"/>
      <c r="B603"/>
    </row>
    <row r="604" spans="1:2" s="1" customFormat="1" x14ac:dyDescent="0.35">
      <c r="A604" s="40"/>
      <c r="B604"/>
    </row>
    <row r="605" spans="1:2" s="1" customFormat="1" x14ac:dyDescent="0.35">
      <c r="A605" s="40"/>
      <c r="B605"/>
    </row>
    <row r="606" spans="1:2" s="1" customFormat="1" x14ac:dyDescent="0.35">
      <c r="A606" s="40"/>
      <c r="B606"/>
    </row>
    <row r="607" spans="1:2" s="1" customFormat="1" x14ac:dyDescent="0.35">
      <c r="A607" s="40"/>
      <c r="B607"/>
    </row>
    <row r="608" spans="1:2" s="1" customFormat="1" x14ac:dyDescent="0.35">
      <c r="A608" s="40"/>
      <c r="B608"/>
    </row>
    <row r="609" spans="1:2" s="1" customFormat="1" x14ac:dyDescent="0.35">
      <c r="A609" s="40"/>
      <c r="B609"/>
    </row>
    <row r="610" spans="1:2" s="1" customFormat="1" x14ac:dyDescent="0.35">
      <c r="A610" s="40"/>
      <c r="B610"/>
    </row>
    <row r="611" spans="1:2" s="1" customFormat="1" x14ac:dyDescent="0.35">
      <c r="A611" s="40"/>
      <c r="B611"/>
    </row>
    <row r="612" spans="1:2" s="1" customFormat="1" x14ac:dyDescent="0.35">
      <c r="A612" s="40"/>
      <c r="B612"/>
    </row>
    <row r="613" spans="1:2" s="1" customFormat="1" x14ac:dyDescent="0.35">
      <c r="A613" s="40"/>
      <c r="B613"/>
    </row>
    <row r="614" spans="1:2" s="1" customFormat="1" x14ac:dyDescent="0.35">
      <c r="A614" s="40"/>
      <c r="B614"/>
    </row>
    <row r="615" spans="1:2" s="1" customFormat="1" x14ac:dyDescent="0.35">
      <c r="A615" s="40"/>
      <c r="B615"/>
    </row>
    <row r="616" spans="1:2" s="1" customFormat="1" x14ac:dyDescent="0.35">
      <c r="A616" s="40"/>
      <c r="B616"/>
    </row>
    <row r="617" spans="1:2" s="1" customFormat="1" x14ac:dyDescent="0.35">
      <c r="A617" s="40"/>
      <c r="B617"/>
    </row>
    <row r="618" spans="1:2" s="1" customFormat="1" x14ac:dyDescent="0.35">
      <c r="A618" s="40"/>
      <c r="B618"/>
    </row>
    <row r="619" spans="1:2" s="1" customFormat="1" x14ac:dyDescent="0.35">
      <c r="A619" s="40"/>
      <c r="B619"/>
    </row>
    <row r="620" spans="1:2" s="1" customFormat="1" x14ac:dyDescent="0.35">
      <c r="A620" s="40"/>
      <c r="B620"/>
    </row>
    <row r="621" spans="1:2" s="1" customFormat="1" x14ac:dyDescent="0.35">
      <c r="A621" s="40"/>
      <c r="B621"/>
    </row>
    <row r="622" spans="1:2" s="1" customFormat="1" x14ac:dyDescent="0.35">
      <c r="A622" s="40"/>
      <c r="B622"/>
    </row>
    <row r="623" spans="1:2" s="1" customFormat="1" x14ac:dyDescent="0.35">
      <c r="A623" s="40"/>
      <c r="B623"/>
    </row>
    <row r="624" spans="1:2" s="1" customFormat="1" x14ac:dyDescent="0.35">
      <c r="A624" s="40"/>
      <c r="B624"/>
    </row>
    <row r="625" spans="1:2" s="1" customFormat="1" x14ac:dyDescent="0.35">
      <c r="A625" s="40"/>
      <c r="B625"/>
    </row>
    <row r="626" spans="1:2" s="1" customFormat="1" x14ac:dyDescent="0.35">
      <c r="A626" s="40"/>
      <c r="B626"/>
    </row>
    <row r="627" spans="1:2" s="1" customFormat="1" x14ac:dyDescent="0.35">
      <c r="A627" s="40"/>
      <c r="B627"/>
    </row>
    <row r="628" spans="1:2" s="1" customFormat="1" x14ac:dyDescent="0.35">
      <c r="A628" s="40"/>
      <c r="B628"/>
    </row>
    <row r="629" spans="1:2" s="1" customFormat="1" x14ac:dyDescent="0.35">
      <c r="A629" s="40"/>
      <c r="B629"/>
    </row>
    <row r="630" spans="1:2" s="1" customFormat="1" x14ac:dyDescent="0.35">
      <c r="A630" s="40"/>
      <c r="B630"/>
    </row>
    <row r="631" spans="1:2" s="1" customFormat="1" x14ac:dyDescent="0.35">
      <c r="A631" s="40"/>
      <c r="B631"/>
    </row>
    <row r="632" spans="1:2" s="1" customFormat="1" x14ac:dyDescent="0.35">
      <c r="A632" s="40"/>
      <c r="B632"/>
    </row>
    <row r="633" spans="1:2" s="1" customFormat="1" x14ac:dyDescent="0.35">
      <c r="A633" s="40"/>
      <c r="B633"/>
    </row>
    <row r="634" spans="1:2" s="1" customFormat="1" x14ac:dyDescent="0.35">
      <c r="A634" s="40"/>
      <c r="B634"/>
    </row>
    <row r="635" spans="1:2" s="1" customFormat="1" x14ac:dyDescent="0.35">
      <c r="A635" s="40"/>
      <c r="B635"/>
    </row>
    <row r="636" spans="1:2" s="1" customFormat="1" x14ac:dyDescent="0.35">
      <c r="A636" s="40"/>
      <c r="B636"/>
    </row>
    <row r="637" spans="1:2" s="1" customFormat="1" x14ac:dyDescent="0.35">
      <c r="A637" s="40"/>
      <c r="B637"/>
    </row>
    <row r="638" spans="1:2" s="1" customFormat="1" x14ac:dyDescent="0.35">
      <c r="A638" s="40"/>
      <c r="B638"/>
    </row>
    <row r="639" spans="1:2" s="1" customFormat="1" x14ac:dyDescent="0.35">
      <c r="A639" s="40"/>
      <c r="B639"/>
    </row>
    <row r="640" spans="1:2" s="1" customFormat="1" x14ac:dyDescent="0.35">
      <c r="A640" s="40"/>
      <c r="B640"/>
    </row>
    <row r="641" spans="1:2" s="1" customFormat="1" x14ac:dyDescent="0.35">
      <c r="A641" s="40"/>
      <c r="B641"/>
    </row>
    <row r="642" spans="1:2" s="1" customFormat="1" x14ac:dyDescent="0.35">
      <c r="A642" s="40"/>
      <c r="B642"/>
    </row>
    <row r="643" spans="1:2" s="1" customFormat="1" x14ac:dyDescent="0.35">
      <c r="A643" s="40"/>
      <c r="B643"/>
    </row>
    <row r="644" spans="1:2" s="1" customFormat="1" x14ac:dyDescent="0.35">
      <c r="A644" s="40"/>
      <c r="B644"/>
    </row>
    <row r="645" spans="1:2" s="1" customFormat="1" x14ac:dyDescent="0.35">
      <c r="A645" s="40"/>
      <c r="B645"/>
    </row>
    <row r="646" spans="1:2" s="1" customFormat="1" x14ac:dyDescent="0.35">
      <c r="A646" s="40"/>
      <c r="B646"/>
    </row>
    <row r="647" spans="1:2" s="1" customFormat="1" x14ac:dyDescent="0.35">
      <c r="A647" s="40"/>
      <c r="B647"/>
    </row>
    <row r="648" spans="1:2" s="1" customFormat="1" x14ac:dyDescent="0.35">
      <c r="A648" s="40"/>
      <c r="B648"/>
    </row>
    <row r="649" spans="1:2" s="1" customFormat="1" x14ac:dyDescent="0.35">
      <c r="A649" s="40"/>
      <c r="B649"/>
    </row>
    <row r="650" spans="1:2" s="1" customFormat="1" x14ac:dyDescent="0.35">
      <c r="A650" s="40"/>
      <c r="B650"/>
    </row>
    <row r="651" spans="1:2" s="1" customFormat="1" x14ac:dyDescent="0.35">
      <c r="A651" s="40"/>
      <c r="B651"/>
    </row>
    <row r="652" spans="1:2" s="1" customFormat="1" x14ac:dyDescent="0.35">
      <c r="A652" s="40"/>
      <c r="B652"/>
    </row>
    <row r="653" spans="1:2" s="1" customFormat="1" x14ac:dyDescent="0.35">
      <c r="A653" s="40"/>
      <c r="B653"/>
    </row>
    <row r="654" spans="1:2" s="1" customFormat="1" x14ac:dyDescent="0.35">
      <c r="A654" s="40"/>
      <c r="B654"/>
    </row>
    <row r="655" spans="1:2" s="1" customFormat="1" x14ac:dyDescent="0.35">
      <c r="A655" s="40"/>
      <c r="B655"/>
    </row>
    <row r="656" spans="1:2" s="1" customFormat="1" x14ac:dyDescent="0.35">
      <c r="A656" s="40"/>
      <c r="B656"/>
    </row>
    <row r="657" spans="1:2" s="1" customFormat="1" x14ac:dyDescent="0.35">
      <c r="A657" s="40"/>
      <c r="B657"/>
    </row>
    <row r="658" spans="1:2" s="1" customFormat="1" x14ac:dyDescent="0.35">
      <c r="A658" s="40"/>
      <c r="B658"/>
    </row>
    <row r="659" spans="1:2" s="1" customFormat="1" x14ac:dyDescent="0.35">
      <c r="A659" s="40"/>
      <c r="B659"/>
    </row>
    <row r="660" spans="1:2" s="1" customFormat="1" x14ac:dyDescent="0.35">
      <c r="A660" s="40"/>
      <c r="B660"/>
    </row>
    <row r="661" spans="1:2" s="1" customFormat="1" x14ac:dyDescent="0.35">
      <c r="A661" s="40"/>
      <c r="B661"/>
    </row>
    <row r="662" spans="1:2" s="1" customFormat="1" x14ac:dyDescent="0.35">
      <c r="A662" s="40"/>
      <c r="B662"/>
    </row>
    <row r="663" spans="1:2" s="1" customFormat="1" x14ac:dyDescent="0.35">
      <c r="A663" s="40"/>
      <c r="B663"/>
    </row>
    <row r="664" spans="1:2" s="1" customFormat="1" x14ac:dyDescent="0.35">
      <c r="A664" s="40"/>
      <c r="B664"/>
    </row>
    <row r="665" spans="1:2" s="1" customFormat="1" x14ac:dyDescent="0.35">
      <c r="A665" s="40"/>
      <c r="B665"/>
    </row>
    <row r="666" spans="1:2" s="1" customFormat="1" x14ac:dyDescent="0.35">
      <c r="A666" s="40"/>
      <c r="B666"/>
    </row>
    <row r="667" spans="1:2" s="1" customFormat="1" x14ac:dyDescent="0.35">
      <c r="A667" s="40"/>
      <c r="B667"/>
    </row>
    <row r="668" spans="1:2" s="1" customFormat="1" x14ac:dyDescent="0.35">
      <c r="A668" s="40"/>
      <c r="B668"/>
    </row>
    <row r="669" spans="1:2" s="1" customFormat="1" x14ac:dyDescent="0.35">
      <c r="A669" s="40"/>
      <c r="B669"/>
    </row>
    <row r="670" spans="1:2" s="1" customFormat="1" x14ac:dyDescent="0.35">
      <c r="A670" s="40"/>
      <c r="B670"/>
    </row>
    <row r="671" spans="1:2" s="1" customFormat="1" x14ac:dyDescent="0.35">
      <c r="A671" s="40"/>
      <c r="B671"/>
    </row>
    <row r="672" spans="1:2" s="1" customFormat="1" x14ac:dyDescent="0.35">
      <c r="A672" s="40"/>
      <c r="B672"/>
    </row>
    <row r="673" spans="1:2" s="1" customFormat="1" x14ac:dyDescent="0.35">
      <c r="A673" s="40"/>
      <c r="B673"/>
    </row>
    <row r="674" spans="1:2" s="1" customFormat="1" x14ac:dyDescent="0.35">
      <c r="A674" s="40"/>
      <c r="B674"/>
    </row>
    <row r="675" spans="1:2" s="1" customFormat="1" x14ac:dyDescent="0.35">
      <c r="A675" s="40"/>
      <c r="B675"/>
    </row>
    <row r="676" spans="1:2" s="1" customFormat="1" x14ac:dyDescent="0.35">
      <c r="A676" s="40"/>
      <c r="B676"/>
    </row>
    <row r="677" spans="1:2" s="1" customFormat="1" x14ac:dyDescent="0.35">
      <c r="A677" s="40"/>
      <c r="B677"/>
    </row>
    <row r="678" spans="1:2" s="1" customFormat="1" x14ac:dyDescent="0.35">
      <c r="A678" s="40"/>
      <c r="B678"/>
    </row>
    <row r="679" spans="1:2" s="1" customFormat="1" x14ac:dyDescent="0.35">
      <c r="A679" s="40"/>
      <c r="B679"/>
    </row>
    <row r="680" spans="1:2" s="1" customFormat="1" x14ac:dyDescent="0.35">
      <c r="A680" s="40"/>
      <c r="B680"/>
    </row>
    <row r="681" spans="1:2" s="1" customFormat="1" x14ac:dyDescent="0.35">
      <c r="A681" s="40"/>
      <c r="B681"/>
    </row>
    <row r="682" spans="1:2" s="1" customFormat="1" x14ac:dyDescent="0.35">
      <c r="A682" s="40"/>
      <c r="B682"/>
    </row>
    <row r="683" spans="1:2" s="1" customFormat="1" x14ac:dyDescent="0.35">
      <c r="A683" s="40"/>
      <c r="B683"/>
    </row>
    <row r="684" spans="1:2" s="1" customFormat="1" x14ac:dyDescent="0.35">
      <c r="A684" s="40"/>
      <c r="B684"/>
    </row>
    <row r="685" spans="1:2" s="1" customFormat="1" x14ac:dyDescent="0.35">
      <c r="A685" s="40"/>
      <c r="B685"/>
    </row>
    <row r="686" spans="1:2" s="1" customFormat="1" x14ac:dyDescent="0.35">
      <c r="A686" s="40"/>
      <c r="B686"/>
    </row>
    <row r="687" spans="1:2" s="1" customFormat="1" x14ac:dyDescent="0.35">
      <c r="A687" s="40"/>
      <c r="B687"/>
    </row>
    <row r="688" spans="1:2" s="1" customFormat="1" x14ac:dyDescent="0.35">
      <c r="A688" s="40"/>
      <c r="B688"/>
    </row>
    <row r="689" spans="1:2" s="1" customFormat="1" x14ac:dyDescent="0.35">
      <c r="A689" s="40"/>
      <c r="B689"/>
    </row>
    <row r="690" spans="1:2" s="1" customFormat="1" x14ac:dyDescent="0.35">
      <c r="A690" s="40"/>
      <c r="B690"/>
    </row>
    <row r="691" spans="1:2" s="1" customFormat="1" x14ac:dyDescent="0.35">
      <c r="A691" s="40"/>
      <c r="B691"/>
    </row>
    <row r="692" spans="1:2" s="1" customFormat="1" x14ac:dyDescent="0.35">
      <c r="A692" s="40"/>
      <c r="B692"/>
    </row>
    <row r="693" spans="1:2" s="1" customFormat="1" x14ac:dyDescent="0.35">
      <c r="A693" s="40"/>
      <c r="B693"/>
    </row>
    <row r="694" spans="1:2" s="1" customFormat="1" x14ac:dyDescent="0.35">
      <c r="A694" s="40"/>
      <c r="B694"/>
    </row>
    <row r="695" spans="1:2" s="1" customFormat="1" x14ac:dyDescent="0.35">
      <c r="A695" s="40"/>
      <c r="B695"/>
    </row>
    <row r="696" spans="1:2" s="1" customFormat="1" x14ac:dyDescent="0.35">
      <c r="A696" s="40"/>
      <c r="B696"/>
    </row>
    <row r="697" spans="1:2" s="1" customFormat="1" x14ac:dyDescent="0.35">
      <c r="A697" s="40"/>
      <c r="B697"/>
    </row>
    <row r="698" spans="1:2" s="1" customFormat="1" x14ac:dyDescent="0.35">
      <c r="A698" s="40"/>
      <c r="B698"/>
    </row>
    <row r="699" spans="1:2" s="1" customFormat="1" x14ac:dyDescent="0.35">
      <c r="A699" s="40"/>
      <c r="B699"/>
    </row>
    <row r="700" spans="1:2" s="1" customFormat="1" x14ac:dyDescent="0.35">
      <c r="A700" s="40"/>
      <c r="B700"/>
    </row>
    <row r="701" spans="1:2" s="1" customFormat="1" x14ac:dyDescent="0.35">
      <c r="A701" s="40"/>
      <c r="B701"/>
    </row>
    <row r="702" spans="1:2" s="1" customFormat="1" x14ac:dyDescent="0.35">
      <c r="A702" s="40"/>
      <c r="B702"/>
    </row>
    <row r="703" spans="1:2" s="1" customFormat="1" x14ac:dyDescent="0.35">
      <c r="A703" s="40"/>
      <c r="B703"/>
    </row>
    <row r="704" spans="1:2" s="1" customFormat="1" x14ac:dyDescent="0.35">
      <c r="A704" s="40"/>
      <c r="B704"/>
    </row>
    <row r="705" spans="1:2" s="1" customFormat="1" x14ac:dyDescent="0.35">
      <c r="A705" s="40"/>
      <c r="B705"/>
    </row>
    <row r="706" spans="1:2" s="1" customFormat="1" x14ac:dyDescent="0.35">
      <c r="A706" s="40"/>
      <c r="B706"/>
    </row>
    <row r="707" spans="1:2" s="1" customFormat="1" x14ac:dyDescent="0.35">
      <c r="A707" s="40"/>
      <c r="B707"/>
    </row>
    <row r="708" spans="1:2" s="1" customFormat="1" x14ac:dyDescent="0.35">
      <c r="A708" s="40"/>
      <c r="B708"/>
    </row>
    <row r="709" spans="1:2" s="1" customFormat="1" x14ac:dyDescent="0.35">
      <c r="A709" s="40"/>
      <c r="B709"/>
    </row>
    <row r="710" spans="1:2" s="1" customFormat="1" x14ac:dyDescent="0.35">
      <c r="A710" s="40"/>
      <c r="B710"/>
    </row>
    <row r="711" spans="1:2" s="1" customFormat="1" x14ac:dyDescent="0.35">
      <c r="A711" s="40"/>
      <c r="B711"/>
    </row>
    <row r="712" spans="1:2" s="1" customFormat="1" x14ac:dyDescent="0.35">
      <c r="A712" s="40"/>
      <c r="B712"/>
    </row>
    <row r="713" spans="1:2" s="1" customFormat="1" x14ac:dyDescent="0.35">
      <c r="A713" s="40"/>
      <c r="B713"/>
    </row>
    <row r="714" spans="1:2" s="1" customFormat="1" x14ac:dyDescent="0.35">
      <c r="A714" s="40"/>
      <c r="B714"/>
    </row>
    <row r="715" spans="1:2" s="1" customFormat="1" x14ac:dyDescent="0.35">
      <c r="A715" s="40"/>
      <c r="B715"/>
    </row>
    <row r="716" spans="1:2" s="1" customFormat="1" x14ac:dyDescent="0.35">
      <c r="A716" s="40"/>
      <c r="B716"/>
    </row>
    <row r="717" spans="1:2" s="1" customFormat="1" x14ac:dyDescent="0.35">
      <c r="A717" s="40"/>
      <c r="B717"/>
    </row>
    <row r="718" spans="1:2" s="1" customFormat="1" x14ac:dyDescent="0.35">
      <c r="A718" s="40"/>
      <c r="B718"/>
    </row>
    <row r="719" spans="1:2" s="1" customFormat="1" x14ac:dyDescent="0.35">
      <c r="A719" s="40"/>
      <c r="B719"/>
    </row>
    <row r="720" spans="1:2" s="1" customFormat="1" x14ac:dyDescent="0.35">
      <c r="A720" s="40"/>
      <c r="B720"/>
    </row>
    <row r="721" spans="1:2" s="1" customFormat="1" x14ac:dyDescent="0.35">
      <c r="A721" s="40"/>
      <c r="B721"/>
    </row>
    <row r="722" spans="1:2" s="1" customFormat="1" x14ac:dyDescent="0.35">
      <c r="A722" s="40"/>
      <c r="B722"/>
    </row>
    <row r="723" spans="1:2" s="1" customFormat="1" x14ac:dyDescent="0.35">
      <c r="A723" s="40"/>
      <c r="B723"/>
    </row>
    <row r="724" spans="1:2" s="1" customFormat="1" x14ac:dyDescent="0.35">
      <c r="A724" s="40"/>
      <c r="B724"/>
    </row>
    <row r="725" spans="1:2" s="1" customFormat="1" x14ac:dyDescent="0.35">
      <c r="A725" s="40"/>
      <c r="B725"/>
    </row>
    <row r="726" spans="1:2" s="1" customFormat="1" x14ac:dyDescent="0.35">
      <c r="A726" s="40"/>
      <c r="B726"/>
    </row>
    <row r="727" spans="1:2" s="1" customFormat="1" x14ac:dyDescent="0.35">
      <c r="A727" s="40"/>
      <c r="B727"/>
    </row>
    <row r="728" spans="1:2" s="1" customFormat="1" x14ac:dyDescent="0.35">
      <c r="A728" s="40"/>
      <c r="B728"/>
    </row>
    <row r="729" spans="1:2" s="1" customFormat="1" x14ac:dyDescent="0.35">
      <c r="A729" s="40"/>
      <c r="B729"/>
    </row>
    <row r="730" spans="1:2" s="1" customFormat="1" x14ac:dyDescent="0.35">
      <c r="A730" s="40"/>
      <c r="B730"/>
    </row>
    <row r="731" spans="1:2" s="1" customFormat="1" x14ac:dyDescent="0.35">
      <c r="A731" s="40"/>
      <c r="B731"/>
    </row>
    <row r="732" spans="1:2" s="1" customFormat="1" x14ac:dyDescent="0.35">
      <c r="A732" s="40"/>
      <c r="B732"/>
    </row>
    <row r="733" spans="1:2" s="1" customFormat="1" x14ac:dyDescent="0.35">
      <c r="A733" s="40"/>
      <c r="B733"/>
    </row>
    <row r="734" spans="1:2" s="1" customFormat="1" x14ac:dyDescent="0.35">
      <c r="A734" s="40"/>
      <c r="B734"/>
    </row>
  </sheetData>
  <sheetProtection algorithmName="SHA-512" hashValue="mjqyRKHfbC4ofhCNIJau4kLimMqAl8GO2QNOeLMtnrx3ywSGUH7h5W1Uq+VFwY2MKbm18Nq1aKueXjdYgJFzzw==" saltValue="KZxShdVyVvJQv0kZUTWf3Q==" spinCount="100000" sheet="1" objects="1" scenarios="1" insertRows="0" deleteRows="0" selectLockedCells="1"/>
  <mergeCells count="70">
    <mergeCell ref="C92:E92"/>
    <mergeCell ref="F92:I92"/>
    <mergeCell ref="F93:I93"/>
    <mergeCell ref="F94:I94"/>
    <mergeCell ref="C89:E89"/>
    <mergeCell ref="F89:I89"/>
    <mergeCell ref="C90:E90"/>
    <mergeCell ref="F90:I90"/>
    <mergeCell ref="C91:E91"/>
    <mergeCell ref="F91:I91"/>
    <mergeCell ref="F84:I84"/>
    <mergeCell ref="J84:L84"/>
    <mergeCell ref="C78:D81"/>
    <mergeCell ref="F78:H78"/>
    <mergeCell ref="I78:I81"/>
    <mergeCell ref="K78:L81"/>
    <mergeCell ref="F79:H79"/>
    <mergeCell ref="F80:H80"/>
    <mergeCell ref="F81:H81"/>
    <mergeCell ref="C82:D82"/>
    <mergeCell ref="F82:H82"/>
    <mergeCell ref="K82:L82"/>
    <mergeCell ref="F83:I83"/>
    <mergeCell ref="J83:L83"/>
    <mergeCell ref="C74:D77"/>
    <mergeCell ref="F74:H74"/>
    <mergeCell ref="I74:I77"/>
    <mergeCell ref="K74:L77"/>
    <mergeCell ref="F75:H75"/>
    <mergeCell ref="F76:H76"/>
    <mergeCell ref="F77:H77"/>
    <mergeCell ref="M67:N67"/>
    <mergeCell ref="E67:H67"/>
    <mergeCell ref="E69:H69"/>
    <mergeCell ref="F73:I73"/>
    <mergeCell ref="J73:L73"/>
    <mergeCell ref="E55:H55"/>
    <mergeCell ref="E60:H60"/>
    <mergeCell ref="E66:H66"/>
    <mergeCell ref="M57:N57"/>
    <mergeCell ref="M58:N58"/>
    <mergeCell ref="M66:N66"/>
    <mergeCell ref="M55:N55"/>
    <mergeCell ref="M56:N56"/>
    <mergeCell ref="M44:N44"/>
    <mergeCell ref="E13:I13"/>
    <mergeCell ref="M22:N22"/>
    <mergeCell ref="E44:H44"/>
    <mergeCell ref="E49:H49"/>
    <mergeCell ref="M45:N45"/>
    <mergeCell ref="M46:N46"/>
    <mergeCell ref="M47:N47"/>
    <mergeCell ref="B13:D13"/>
    <mergeCell ref="B17:I18"/>
    <mergeCell ref="M23:N23"/>
    <mergeCell ref="M24:N24"/>
    <mergeCell ref="M25:N25"/>
    <mergeCell ref="B5:G5"/>
    <mergeCell ref="B10:D10"/>
    <mergeCell ref="B11:D11"/>
    <mergeCell ref="B12:D12"/>
    <mergeCell ref="B9:D9"/>
    <mergeCell ref="B7:D7"/>
    <mergeCell ref="B8:D8"/>
    <mergeCell ref="E7:I7"/>
    <mergeCell ref="E8:I8"/>
    <mergeCell ref="E9:I9"/>
    <mergeCell ref="E10:I10"/>
    <mergeCell ref="E11:I11"/>
    <mergeCell ref="E12:I12"/>
  </mergeCells>
  <conditionalFormatting sqref="F35:F37 H35:H37">
    <cfRule type="expression" dxfId="47" priority="13">
      <formula>$E$9="Acreditat TECNIO"</formula>
    </cfRule>
    <cfRule type="cellIs" priority="14" operator="equal">
      <formula>0</formula>
    </cfRule>
    <cfRule type="cellIs" dxfId="46" priority="15" operator="greaterThan">
      <formula>0.8</formula>
    </cfRule>
    <cfRule type="cellIs" dxfId="45" priority="16" operator="between">
      <formula>0.1</formula>
      <formula>0.8</formula>
    </cfRule>
    <cfRule type="cellIs" dxfId="44" priority="17" operator="lessThan">
      <formula>0.1</formula>
    </cfRule>
  </conditionalFormatting>
  <conditionalFormatting sqref="F35:F37">
    <cfRule type="cellIs" dxfId="43" priority="3" operator="greaterThan">
      <formula>1</formula>
    </cfRule>
  </conditionalFormatting>
  <conditionalFormatting sqref="F37">
    <cfRule type="expression" dxfId="42" priority="1">
      <formula>$F$35&gt;1</formula>
    </cfRule>
  </conditionalFormatting>
  <conditionalFormatting sqref="I69">
    <cfRule type="cellIs" dxfId="41" priority="28" operator="greaterThan">
      <formula>1500*2</formula>
    </cfRule>
    <cfRule type="containsBlanks" priority="29">
      <formula>LEN(TRIM(I69))=0</formula>
    </cfRule>
  </conditionalFormatting>
  <conditionalFormatting sqref="I49:J49">
    <cfRule type="expression" dxfId="40" priority="59">
      <formula>$I$49&gt;$F$83/2</formula>
    </cfRule>
    <cfRule type="containsBlanks" priority="60">
      <formula>LEN(TRIM(I49))=0</formula>
    </cfRule>
  </conditionalFormatting>
  <pageMargins left="0.70866141732283472" right="0.70866141732283472" top="0.74803149606299213" bottom="0.74803149606299213" header="0.31496062992125984" footer="0.31496062992125984"/>
  <pageSetup paperSize="9" scale="25" orientation="portrait" r:id="rId1"/>
  <headerFooter>
    <oddFooter>&amp;R&amp;7Pressupost  RD 2023
Versió 2, 3 d'abril de 2023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E321E294-F935-4C20-984F-F8149861B483}">
          <x14:formula1>
            <xm:f>Desplegables!$B$6:$B$12</xm:f>
          </x14:formula1>
          <xm:sqref>B23:B25 B45:B47 B56:B58</xm:sqref>
        </x14:dataValidation>
        <x14:dataValidation type="list" allowBlank="1" showInputMessage="1" showErrorMessage="1" xr:uid="{20C4F596-51C8-4806-B0B0-48BFB4256E79}">
          <x14:formula1>
            <xm:f>Desplegables!$D$6:$D$7</xm:f>
          </x14:formula1>
          <xm:sqref>C23:D25 C45:D47 C56:D58</xm:sqref>
        </x14:dataValidation>
        <x14:dataValidation type="list" allowBlank="1" showInputMessage="1" showErrorMessage="1" xr:uid="{9E6D4D4E-8B57-43F5-97DC-39E4CCE6F384}">
          <x14:formula1>
            <xm:f>Desplegables!$D$8</xm:f>
          </x14:formula1>
          <xm:sqref>C67:D67</xm:sqref>
        </x14:dataValidation>
        <x14:dataValidation type="list" allowBlank="1" showInputMessage="1" showErrorMessage="1" xr:uid="{A986928E-1960-4664-91A4-2977A3D0ECF8}">
          <x14:formula1>
            <xm:f>Desplegables!$E$6:$E$9</xm:f>
          </x14:formula1>
          <xm:sqref>E8:E9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93EB76-2FF7-4FEF-93FB-125DE55A3044}">
  <dimension ref="A1:DK734"/>
  <sheetViews>
    <sheetView zoomScaleNormal="100" zoomScaleSheetLayoutView="43" workbookViewId="0">
      <selection activeCell="E25" sqref="E25"/>
    </sheetView>
  </sheetViews>
  <sheetFormatPr defaultColWidth="19.7265625" defaultRowHeight="14.5" x14ac:dyDescent="0.35"/>
  <cols>
    <col min="1" max="1" width="10.453125" style="40" customWidth="1"/>
    <col min="2" max="2" width="28.54296875" customWidth="1"/>
    <col min="3" max="3" width="25" customWidth="1"/>
    <col min="4" max="4" width="22" hidden="1" customWidth="1"/>
    <col min="5" max="5" width="49" customWidth="1" collapsed="1"/>
    <col min="6" max="6" width="16.54296875" customWidth="1"/>
    <col min="7" max="7" width="15.7265625" customWidth="1"/>
    <col min="8" max="8" width="15.7265625" hidden="1" customWidth="1" collapsed="1"/>
    <col min="9" max="9" width="28.81640625" customWidth="1"/>
    <col min="10" max="10" width="35.453125" hidden="1" customWidth="1"/>
    <col min="11" max="11" width="9.54296875" hidden="1" customWidth="1"/>
    <col min="12" max="12" width="20.453125" hidden="1" customWidth="1"/>
    <col min="13" max="13" width="27.54296875" style="1" hidden="1" customWidth="1" collapsed="1"/>
    <col min="14" max="14" width="33.81640625" style="1" hidden="1" customWidth="1"/>
    <col min="15" max="115" width="19.7265625" style="1"/>
  </cols>
  <sheetData>
    <row r="1" spans="1:15" s="1" customFormat="1" x14ac:dyDescent="0.35">
      <c r="A1" s="40"/>
    </row>
    <row r="2" spans="1:15" s="1" customFormat="1" x14ac:dyDescent="0.35">
      <c r="A2" s="40"/>
    </row>
    <row r="3" spans="1:15" s="1" customFormat="1" x14ac:dyDescent="0.35">
      <c r="A3" s="40"/>
    </row>
    <row r="4" spans="1:15" s="1" customFormat="1" ht="18.5" x14ac:dyDescent="0.35">
      <c r="A4" s="40"/>
      <c r="B4" s="21"/>
    </row>
    <row r="5" spans="1:15" s="1" customFormat="1" ht="29.25" customHeight="1" x14ac:dyDescent="0.35">
      <c r="A5" s="40"/>
      <c r="B5" s="313" t="str">
        <f>'INSTRUCCIONS Sol·licitant'!$B$5</f>
        <v>RESOLUCIÓ EMT/2447/2023, de 3 de juliol, per la qual s'aproven les bases reguladores de la línia de subvencions per a nuclis R+D Green.</v>
      </c>
      <c r="C5" s="313"/>
      <c r="D5" s="313"/>
      <c r="E5" s="313"/>
      <c r="F5" s="313"/>
      <c r="G5" s="313"/>
      <c r="H5" s="176"/>
      <c r="I5" s="176"/>
    </row>
    <row r="6" spans="1:15" s="1" customFormat="1" x14ac:dyDescent="0.35">
      <c r="A6" s="40"/>
      <c r="B6" s="41"/>
    </row>
    <row r="7" spans="1:15" s="1" customFormat="1" x14ac:dyDescent="0.35">
      <c r="A7" s="40"/>
      <c r="B7" s="307" t="s">
        <v>11</v>
      </c>
      <c r="C7" s="308"/>
      <c r="D7" s="308"/>
      <c r="E7" s="314"/>
      <c r="F7" s="314"/>
      <c r="G7" s="314"/>
      <c r="H7" s="314"/>
      <c r="I7" s="314"/>
    </row>
    <row r="8" spans="1:15" s="1" customFormat="1" x14ac:dyDescent="0.35">
      <c r="A8" s="40"/>
      <c r="B8" s="310" t="s">
        <v>33</v>
      </c>
      <c r="C8" s="311"/>
      <c r="D8" s="311"/>
      <c r="E8" s="315"/>
      <c r="F8" s="315"/>
      <c r="G8" s="315"/>
      <c r="H8" s="315"/>
      <c r="I8" s="315"/>
    </row>
    <row r="9" spans="1:15" s="1" customFormat="1" hidden="1" x14ac:dyDescent="0.35">
      <c r="A9" s="40"/>
      <c r="B9" s="316" t="s">
        <v>34</v>
      </c>
      <c r="C9" s="317"/>
      <c r="D9" s="317"/>
      <c r="E9" s="322"/>
      <c r="F9" s="322"/>
      <c r="G9" s="322"/>
      <c r="H9" s="322"/>
      <c r="I9" s="322"/>
    </row>
    <row r="10" spans="1:15" s="1" customFormat="1" x14ac:dyDescent="0.35">
      <c r="A10" s="40"/>
      <c r="B10" s="342" t="s">
        <v>12</v>
      </c>
      <c r="C10" s="343"/>
      <c r="D10" s="343"/>
      <c r="E10" s="344" t="str">
        <f>IF('EMPRESA 1 - Líder'!E10="","Títol projecte indicat EMPRESA 1 - Líder",'EMPRESA 1 - Líder'!E10)</f>
        <v>Títol projecte indicat EMPRESA 1 - Líder</v>
      </c>
      <c r="F10" s="344"/>
      <c r="G10" s="344"/>
      <c r="H10" s="344"/>
      <c r="I10" s="344"/>
    </row>
    <row r="11" spans="1:15" s="1" customFormat="1" x14ac:dyDescent="0.35">
      <c r="A11" s="40"/>
      <c r="B11" s="342" t="s">
        <v>13</v>
      </c>
      <c r="C11" s="343"/>
      <c r="D11" s="343"/>
      <c r="E11" s="345" t="str">
        <f>IF('EMPRESA 1 - Líder'!E11="","Acrònim projecte indicat EMPRESA 1 - Líder",'EMPRESA 1 - Líder'!E11)</f>
        <v>Acrònim projecte indicat EMPRESA 1 - Líder</v>
      </c>
      <c r="F11" s="345"/>
      <c r="G11" s="345"/>
      <c r="H11" s="345"/>
      <c r="I11" s="345"/>
    </row>
    <row r="12" spans="1:15" s="1" customFormat="1" hidden="1" x14ac:dyDescent="0.35">
      <c r="A12" s="40"/>
      <c r="B12" s="316" t="s">
        <v>253</v>
      </c>
      <c r="C12" s="317"/>
      <c r="D12" s="317"/>
      <c r="E12" s="322" t="str">
        <f>IF('EMPRESA 1 - Líder'!E12="","Introduïr CODI PROJECTE pestanya EMPRESA 1 - LÍDER",'EMPRESA 1 - Líder'!E12)</f>
        <v>Introduïr CODI PROJECTE pestanya EMPRESA 1 - LÍDER</v>
      </c>
      <c r="F12" s="322"/>
      <c r="G12" s="322"/>
      <c r="H12" s="322"/>
      <c r="I12" s="322"/>
    </row>
    <row r="13" spans="1:15" s="1" customFormat="1" hidden="1" x14ac:dyDescent="0.35">
      <c r="A13" s="40"/>
      <c r="B13" s="316" t="s">
        <v>28</v>
      </c>
      <c r="C13" s="317"/>
      <c r="D13" s="317"/>
      <c r="E13" s="346" t="str">
        <f>IF('EMPRESA 1 - Líder'!E13="","Introduïr AVALUADOR pestanya EMPRESA 1 - LÍDER",'EMPRESA 1 - Líder'!E13)</f>
        <v>Introduïr AVALUADOR pestanya EMPRESA 1 - LÍDER</v>
      </c>
      <c r="F13" s="346"/>
      <c r="G13" s="346"/>
      <c r="H13" s="346"/>
      <c r="I13" s="346"/>
    </row>
    <row r="14" spans="1:15" s="1" customFormat="1" x14ac:dyDescent="0.35">
      <c r="A14" s="40"/>
    </row>
    <row r="15" spans="1:15" s="1" customFormat="1" x14ac:dyDescent="0.35">
      <c r="A15" s="40"/>
      <c r="B15" s="41"/>
    </row>
    <row r="16" spans="1:15" s="1" customFormat="1" ht="15" thickBot="1" x14ac:dyDescent="0.4">
      <c r="A16" s="40"/>
      <c r="B16" s="42" t="s">
        <v>1</v>
      </c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</row>
    <row r="17" spans="1:115" s="1" customFormat="1" ht="15" customHeight="1" x14ac:dyDescent="0.35">
      <c r="A17" s="40"/>
      <c r="B17" s="323" t="s">
        <v>42</v>
      </c>
      <c r="C17" s="323"/>
      <c r="D17" s="323"/>
      <c r="E17" s="323"/>
      <c r="F17" s="323"/>
      <c r="G17" s="323"/>
      <c r="H17" s="323"/>
      <c r="I17" s="323"/>
    </row>
    <row r="18" spans="1:115" s="1" customFormat="1" x14ac:dyDescent="0.35">
      <c r="A18" s="40"/>
      <c r="B18" s="323"/>
      <c r="C18" s="323"/>
      <c r="D18" s="323"/>
      <c r="E18" s="323"/>
      <c r="F18" s="323"/>
      <c r="G18" s="323"/>
      <c r="H18" s="323"/>
      <c r="I18" s="323"/>
    </row>
    <row r="19" spans="1:115" s="1" customFormat="1" x14ac:dyDescent="0.35">
      <c r="A19" s="40"/>
      <c r="B19" s="195"/>
      <c r="C19" s="195"/>
      <c r="D19" s="195"/>
      <c r="E19" s="195"/>
      <c r="F19" s="195"/>
      <c r="G19" s="195"/>
      <c r="H19" s="195"/>
      <c r="I19" s="195"/>
    </row>
    <row r="20" spans="1:115" s="1" customFormat="1" x14ac:dyDescent="0.35">
      <c r="A20" s="40"/>
      <c r="B20" s="207" t="s">
        <v>123</v>
      </c>
      <c r="C20" s="195"/>
      <c r="D20" s="195"/>
      <c r="E20" s="195"/>
      <c r="F20" s="195"/>
      <c r="G20" s="195"/>
      <c r="I20" s="43"/>
    </row>
    <row r="21" spans="1:115" s="1" customFormat="1" x14ac:dyDescent="0.35">
      <c r="A21" s="40"/>
      <c r="I21" s="44"/>
      <c r="J21" s="44"/>
      <c r="K21" s="44"/>
      <c r="L21" s="44"/>
    </row>
    <row r="22" spans="1:115" s="49" customFormat="1" ht="38.25" customHeight="1" x14ac:dyDescent="0.35">
      <c r="A22" s="45"/>
      <c r="B22" s="46" t="s">
        <v>35</v>
      </c>
      <c r="C22" s="46" t="s">
        <v>0</v>
      </c>
      <c r="D22" s="47" t="s">
        <v>24</v>
      </c>
      <c r="E22" s="46" t="s">
        <v>9</v>
      </c>
      <c r="F22" s="46" t="s">
        <v>10</v>
      </c>
      <c r="G22" s="46" t="s">
        <v>8</v>
      </c>
      <c r="H22" s="47" t="s">
        <v>25</v>
      </c>
      <c r="I22" s="46" t="s">
        <v>26</v>
      </c>
      <c r="J22" s="47" t="s">
        <v>27</v>
      </c>
      <c r="K22" s="48" t="s">
        <v>20</v>
      </c>
      <c r="L22" s="48" t="s">
        <v>21</v>
      </c>
      <c r="M22" s="283" t="s">
        <v>108</v>
      </c>
      <c r="N22" s="284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10"/>
      <c r="BE22" s="10"/>
      <c r="BF22" s="10"/>
      <c r="BG22" s="10"/>
      <c r="BH22" s="10"/>
      <c r="BI22" s="10"/>
      <c r="BJ22" s="10"/>
      <c r="BK22" s="10"/>
      <c r="BL22" s="10"/>
      <c r="BM22" s="10"/>
      <c r="BN22" s="10"/>
      <c r="BO22" s="10"/>
      <c r="BP22" s="10"/>
      <c r="BQ22" s="10"/>
      <c r="BR22" s="10"/>
      <c r="BS22" s="10"/>
      <c r="BT22" s="10"/>
      <c r="BU22" s="10"/>
      <c r="BV22" s="10"/>
      <c r="BW22" s="10"/>
      <c r="BX22" s="10"/>
      <c r="BY22" s="10"/>
      <c r="BZ22" s="10"/>
      <c r="CA22" s="10"/>
      <c r="CB22" s="10"/>
      <c r="CC22" s="10"/>
      <c r="CD22" s="10"/>
      <c r="CE22" s="10"/>
      <c r="CF22" s="10"/>
      <c r="CG22" s="10"/>
      <c r="CH22" s="10"/>
      <c r="CI22" s="10"/>
      <c r="CJ22" s="10"/>
      <c r="CK22" s="10"/>
      <c r="CL22" s="10"/>
      <c r="CM22" s="10"/>
      <c r="CN22" s="10"/>
      <c r="CO22" s="10"/>
      <c r="CP22" s="10"/>
      <c r="CQ22" s="10"/>
      <c r="CR22" s="10"/>
      <c r="CS22" s="10"/>
      <c r="CT22" s="10"/>
      <c r="CU22" s="10"/>
      <c r="CV22" s="10"/>
      <c r="CW22" s="10"/>
      <c r="CX22" s="10"/>
      <c r="CY22" s="10"/>
      <c r="CZ22" s="10"/>
      <c r="DA22" s="10"/>
      <c r="DB22" s="10"/>
      <c r="DC22" s="10"/>
      <c r="DD22" s="10"/>
      <c r="DE22" s="10"/>
      <c r="DF22" s="10"/>
      <c r="DG22" s="10"/>
      <c r="DH22" s="10"/>
      <c r="DI22" s="10"/>
      <c r="DJ22" s="10"/>
      <c r="DK22" s="10"/>
    </row>
    <row r="23" spans="1:115" x14ac:dyDescent="0.35">
      <c r="B23" s="3"/>
      <c r="C23" s="4"/>
      <c r="D23" s="50"/>
      <c r="E23" s="7"/>
      <c r="F23" s="5"/>
      <c r="G23" s="202"/>
      <c r="H23" s="51"/>
      <c r="I23" s="31">
        <f>+F23*G23</f>
        <v>0</v>
      </c>
      <c r="J23" s="52">
        <f>+H23*G23</f>
        <v>0</v>
      </c>
      <c r="K23" s="53">
        <f>IF(AND($E$9="Gran empresa",D23="Recerca"),Desplegables!$F$15,IF(AND($E$9="Gran empresa",D23="Desenvolupament"),Desplegables!$F$18,IF(AND($E$9="Mitjana empresa",D23="Recerca"),Desplegables!$F$14,IF(AND($E$9="Mitjana empresa",D23="Desenvolupament"),Desplegables!$F$17,IF(AND($E$9="Petita empresa",D23="Recerca"),Desplegables!$F$13,IF(AND($E$9="Petita empresa",D23="Desenvolupament"),Desplegables!$F$16,IF(AND($E$9="Acreditat TECNIO"),Desplegables!$F$19,)))))))</f>
        <v>0</v>
      </c>
      <c r="L23" s="54">
        <f>+K23*J23</f>
        <v>0</v>
      </c>
      <c r="M23" s="281"/>
      <c r="N23" s="282"/>
    </row>
    <row r="24" spans="1:115" x14ac:dyDescent="0.35">
      <c r="B24" s="3"/>
      <c r="C24" s="4"/>
      <c r="D24" s="50"/>
      <c r="E24" s="7"/>
      <c r="F24" s="5"/>
      <c r="G24" s="202"/>
      <c r="H24" s="51"/>
      <c r="I24" s="31">
        <f>+F24*G24</f>
        <v>0</v>
      </c>
      <c r="J24" s="52">
        <f>+H24*G24</f>
        <v>0</v>
      </c>
      <c r="K24" s="53">
        <f>IF(AND($E$9="Gran empresa",D24="Recerca"),Desplegables!$F$15,IF(AND($E$9="Gran empresa",D24="Desenvolupament"),Desplegables!$F$18,IF(AND($E$9="Mitjana empresa",D24="Recerca"),Desplegables!$F$14,IF(AND($E$9="Mitjana empresa",D24="Desenvolupament"),Desplegables!$F$17,IF(AND($E$9="Petita empresa",D24="Recerca"),Desplegables!$F$13,IF(AND($E$9="Petita empresa",D24="Desenvolupament"),Desplegables!$F$16,IF(AND($E$9="Acreditat TECNIO"),Desplegables!$F$19,)))))))</f>
        <v>0</v>
      </c>
      <c r="L24" s="54">
        <f>+K24*J24</f>
        <v>0</v>
      </c>
      <c r="M24" s="281"/>
      <c r="N24" s="282"/>
    </row>
    <row r="25" spans="1:115" x14ac:dyDescent="0.35">
      <c r="B25" s="3"/>
      <c r="C25" s="4"/>
      <c r="D25" s="50"/>
      <c r="E25" s="7"/>
      <c r="F25" s="5"/>
      <c r="G25" s="202"/>
      <c r="H25" s="51"/>
      <c r="I25" s="31">
        <f>+F25*G25</f>
        <v>0</v>
      </c>
      <c r="J25" s="52">
        <f>+H25*G25</f>
        <v>0</v>
      </c>
      <c r="K25" s="53">
        <f>IF(AND($E$9="Gran empresa",D25="Recerca"),Desplegables!$F$15,IF(AND($E$9="Gran empresa",D25="Desenvolupament"),Desplegables!$F$18,IF(AND($E$9="Mitjana empresa",D25="Recerca"),Desplegables!$F$14,IF(AND($E$9="Mitjana empresa",D25="Desenvolupament"),Desplegables!$F$17,IF(AND($E$9="Petita empresa",D25="Recerca"),Desplegables!$F$13,IF(AND($E$9="Petita empresa",D25="Desenvolupament"),Desplegables!$F$16,IF(AND($E$9="Acreditat TECNIO"),Desplegables!$F$19,)))))))</f>
        <v>0</v>
      </c>
      <c r="L25" s="54">
        <f>+K25*J25</f>
        <v>0</v>
      </c>
      <c r="M25" s="281"/>
      <c r="N25" s="282"/>
    </row>
    <row r="26" spans="1:115" x14ac:dyDescent="0.35">
      <c r="B26" s="55"/>
      <c r="C26" s="56"/>
      <c r="D26" s="56"/>
      <c r="E26" s="56"/>
      <c r="F26" s="57"/>
      <c r="G26" s="58"/>
      <c r="H26" s="56"/>
      <c r="I26" s="58"/>
      <c r="J26" s="59"/>
      <c r="K26" s="143"/>
      <c r="L26" s="58"/>
      <c r="M26" s="196"/>
      <c r="N26" s="197"/>
    </row>
    <row r="27" spans="1:115" x14ac:dyDescent="0.35">
      <c r="B27" s="61"/>
      <c r="C27" s="61"/>
      <c r="D27" s="61"/>
      <c r="E27" s="198" t="s">
        <v>4</v>
      </c>
      <c r="F27" s="62">
        <f>SUM(F23:F26)</f>
        <v>0</v>
      </c>
      <c r="G27" s="63"/>
      <c r="H27" s="64">
        <f>SUM(H23:H26)</f>
        <v>0</v>
      </c>
      <c r="I27" s="63">
        <f>SUM(I23:I26)</f>
        <v>0</v>
      </c>
      <c r="J27" s="65">
        <f>SUM(J23:J26)</f>
        <v>0</v>
      </c>
      <c r="K27" s="66">
        <f>IF(J27=0,0,L27/J27)</f>
        <v>0</v>
      </c>
      <c r="L27" s="63">
        <f>+SUM(L23:L26)</f>
        <v>0</v>
      </c>
    </row>
    <row r="28" spans="1:115" x14ac:dyDescent="0.35">
      <c r="B28" s="67"/>
      <c r="C28" s="67"/>
      <c r="D28" s="67"/>
      <c r="E28" s="1"/>
      <c r="F28" s="1"/>
      <c r="G28" s="1"/>
      <c r="H28" s="1"/>
      <c r="I28" s="1"/>
      <c r="J28" s="1"/>
      <c r="K28" s="1"/>
      <c r="L28" s="1"/>
    </row>
    <row r="29" spans="1:115" x14ac:dyDescent="0.35">
      <c r="B29" s="68" t="s">
        <v>249</v>
      </c>
      <c r="C29" s="195"/>
      <c r="D29" s="195"/>
      <c r="E29" s="195"/>
      <c r="F29" s="69"/>
      <c r="G29" s="69"/>
      <c r="I29" s="70"/>
      <c r="J29" s="71"/>
      <c r="K29" s="71"/>
      <c r="L29" s="72"/>
    </row>
    <row r="30" spans="1:115" s="1" customFormat="1" ht="44.25" customHeight="1" thickBot="1" x14ac:dyDescent="0.4">
      <c r="A30" s="40"/>
      <c r="B30" s="210" t="s">
        <v>124</v>
      </c>
      <c r="C30" s="233" t="str">
        <f>IF('EMPRESA 1 - Líder'!C30="","Durada projecte indicada EMPRESA 1 - Líder",'EMPRESA 1 - Líder'!C30)</f>
        <v>Durada projecte indicada EMPRESA 1 - Líder</v>
      </c>
      <c r="D30" s="232" t="str">
        <f>IF('EMPRESA 1 - Líder'!D30="","Durada projecte indicada EMPRESA 1 - Líder",'EMPRESA 1 - Líder'!D30)</f>
        <v>Durada projecte indicada EMPRESA 1 - Líder</v>
      </c>
      <c r="E30" s="208" t="s">
        <v>241</v>
      </c>
      <c r="M30" s="74" t="s">
        <v>43</v>
      </c>
      <c r="N30" s="75"/>
    </row>
    <row r="31" spans="1:115" s="1" customFormat="1" ht="22.5" customHeight="1" x14ac:dyDescent="0.35">
      <c r="A31" s="40"/>
      <c r="B31" s="76"/>
      <c r="C31" s="67"/>
      <c r="D31" s="67"/>
      <c r="F31" s="77"/>
      <c r="M31" s="78" t="s">
        <v>32</v>
      </c>
      <c r="N31" s="78"/>
    </row>
    <row r="32" spans="1:115" s="1" customFormat="1" x14ac:dyDescent="0.35">
      <c r="A32" s="40"/>
      <c r="B32" s="207" t="s">
        <v>122</v>
      </c>
      <c r="C32" s="67"/>
      <c r="D32" s="67"/>
      <c r="F32" s="77"/>
    </row>
    <row r="33" spans="1:115" s="1" customFormat="1" x14ac:dyDescent="0.35">
      <c r="A33" s="40"/>
      <c r="B33" s="95" t="s">
        <v>181</v>
      </c>
      <c r="C33" s="67"/>
      <c r="D33" s="67"/>
      <c r="F33" s="77"/>
      <c r="M33" s="79"/>
      <c r="N33" s="79"/>
    </row>
    <row r="34" spans="1:115" s="10" customFormat="1" ht="29" x14ac:dyDescent="0.35">
      <c r="A34" s="45"/>
      <c r="B34" s="46" t="s">
        <v>9</v>
      </c>
      <c r="C34" s="46" t="s">
        <v>79</v>
      </c>
      <c r="D34" s="80" t="s">
        <v>36</v>
      </c>
      <c r="E34" s="46" t="s">
        <v>60</v>
      </c>
      <c r="F34" s="81" t="s">
        <v>37</v>
      </c>
      <c r="H34" s="82" t="s">
        <v>113</v>
      </c>
      <c r="M34" s="82" t="s">
        <v>39</v>
      </c>
      <c r="N34" s="82" t="s">
        <v>38</v>
      </c>
    </row>
    <row r="35" spans="1:115" s="1" customFormat="1" x14ac:dyDescent="0.35">
      <c r="A35" s="40"/>
      <c r="B35" s="19"/>
      <c r="C35" s="19"/>
      <c r="D35" s="32"/>
      <c r="E35" s="20"/>
      <c r="F35" s="236" t="e">
        <f>C35/(E35*$C$30)</f>
        <v>#VALUE!</v>
      </c>
      <c r="H35" s="237" t="e">
        <f>D35/(E35*$D$30)</f>
        <v>#VALUE!</v>
      </c>
      <c r="M35" s="83" t="str">
        <f>IF($E$9="","...",IF($E$9&lt;&gt;"Acreditat TECNIO","80%","100%"))</f>
        <v>...</v>
      </c>
      <c r="N35" s="84" t="str">
        <f>IF($E$9="","...",+M35*E35*$C$30)</f>
        <v>...</v>
      </c>
    </row>
    <row r="36" spans="1:115" s="1" customFormat="1" x14ac:dyDescent="0.35">
      <c r="A36" s="40"/>
      <c r="B36" s="19"/>
      <c r="C36" s="19"/>
      <c r="D36" s="32"/>
      <c r="E36" s="20"/>
      <c r="F36" s="236" t="e">
        <f t="shared" ref="F36:F37" si="0">C36/(E36*$C$30)</f>
        <v>#VALUE!</v>
      </c>
      <c r="H36" s="237" t="e">
        <f t="shared" ref="H36:H37" si="1">D36/(E36*$D$30)</f>
        <v>#VALUE!</v>
      </c>
      <c r="M36" s="83" t="str">
        <f t="shared" ref="M36:M37" si="2">IF($E$9="","...",IF($E$9&lt;&gt;"Acreditat TECNIO","80%","100%"))</f>
        <v>...</v>
      </c>
      <c r="N36" s="84" t="str">
        <f t="shared" ref="N36:N37" si="3">IF($E$9="","...",+M36*E36*$C$30)</f>
        <v>...</v>
      </c>
    </row>
    <row r="37" spans="1:115" s="1" customFormat="1" x14ac:dyDescent="0.35">
      <c r="A37" s="40"/>
      <c r="B37" s="19"/>
      <c r="C37" s="19"/>
      <c r="D37" s="32"/>
      <c r="E37" s="20"/>
      <c r="F37" s="236" t="e">
        <f t="shared" si="0"/>
        <v>#VALUE!</v>
      </c>
      <c r="H37" s="237" t="e">
        <f t="shared" si="1"/>
        <v>#VALUE!</v>
      </c>
      <c r="M37" s="83" t="str">
        <f t="shared" si="2"/>
        <v>...</v>
      </c>
      <c r="N37" s="84" t="str">
        <f t="shared" si="3"/>
        <v>...</v>
      </c>
    </row>
    <row r="38" spans="1:115" s="1" customFormat="1" x14ac:dyDescent="0.35">
      <c r="A38" s="40"/>
      <c r="B38" s="85"/>
      <c r="C38" s="85"/>
      <c r="D38" s="33"/>
      <c r="E38" s="86"/>
      <c r="F38" s="34"/>
      <c r="H38" s="34"/>
      <c r="M38" s="87"/>
      <c r="N38" s="88"/>
    </row>
    <row r="39" spans="1:115" s="1" customFormat="1" x14ac:dyDescent="0.35">
      <c r="A39" s="40"/>
      <c r="B39" s="89"/>
      <c r="C39" s="90"/>
      <c r="D39" s="90"/>
      <c r="E39" s="90"/>
      <c r="F39" s="90"/>
      <c r="G39" s="90"/>
      <c r="H39" s="90"/>
      <c r="I39" s="90"/>
      <c r="J39" s="90"/>
      <c r="K39" s="90"/>
      <c r="L39" s="90"/>
    </row>
    <row r="40" spans="1:115" s="1" customFormat="1" x14ac:dyDescent="0.35">
      <c r="A40" s="40"/>
      <c r="B40" s="89"/>
      <c r="C40" s="90"/>
      <c r="D40" s="90"/>
      <c r="E40" s="90"/>
      <c r="F40" s="90"/>
      <c r="G40" s="90"/>
      <c r="H40" s="90"/>
      <c r="I40" s="90"/>
      <c r="J40" s="90"/>
      <c r="K40" s="90"/>
      <c r="L40" s="90"/>
    </row>
    <row r="41" spans="1:115" s="1" customFormat="1" ht="15" thickBot="1" x14ac:dyDescent="0.4">
      <c r="A41" s="40"/>
      <c r="B41" s="42" t="s">
        <v>3</v>
      </c>
      <c r="C41" s="91"/>
      <c r="D41" s="91"/>
      <c r="E41" s="92"/>
      <c r="F41" s="93"/>
      <c r="G41" s="93"/>
      <c r="H41" s="94"/>
      <c r="I41" s="23"/>
      <c r="J41" s="23"/>
      <c r="K41" s="23"/>
      <c r="L41" s="23"/>
      <c r="M41" s="23"/>
      <c r="N41" s="23"/>
    </row>
    <row r="42" spans="1:115" s="1" customFormat="1" x14ac:dyDescent="0.35">
      <c r="A42" s="40"/>
      <c r="B42" s="95" t="s">
        <v>41</v>
      </c>
      <c r="C42" s="67"/>
      <c r="D42" s="67"/>
      <c r="E42" s="2"/>
      <c r="F42" s="77"/>
      <c r="G42" s="77"/>
      <c r="H42" s="96"/>
    </row>
    <row r="43" spans="1:115" s="1" customFormat="1" x14ac:dyDescent="0.35">
      <c r="A43" s="40"/>
      <c r="B43" s="95"/>
      <c r="C43" s="67"/>
      <c r="D43" s="67"/>
      <c r="E43" s="2"/>
      <c r="F43" s="77"/>
      <c r="G43" s="77"/>
      <c r="H43" s="96"/>
    </row>
    <row r="44" spans="1:115" s="49" customFormat="1" ht="30.75" customHeight="1" x14ac:dyDescent="0.35">
      <c r="A44" s="45"/>
      <c r="B44" s="46" t="s">
        <v>35</v>
      </c>
      <c r="C44" s="46" t="s">
        <v>0</v>
      </c>
      <c r="D44" s="47" t="s">
        <v>24</v>
      </c>
      <c r="E44" s="285" t="s">
        <v>18</v>
      </c>
      <c r="F44" s="286"/>
      <c r="G44" s="286"/>
      <c r="H44" s="287"/>
      <c r="I44" s="46" t="s">
        <v>26</v>
      </c>
      <c r="J44" s="47" t="s">
        <v>27</v>
      </c>
      <c r="K44" s="48" t="s">
        <v>20</v>
      </c>
      <c r="L44" s="48" t="s">
        <v>21</v>
      </c>
      <c r="M44" s="283" t="s">
        <v>108</v>
      </c>
      <c r="N44" s="284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  <c r="AO44" s="10"/>
      <c r="AP44" s="10"/>
      <c r="AQ44" s="10"/>
      <c r="AR44" s="10"/>
      <c r="AS44" s="10"/>
      <c r="AT44" s="10"/>
      <c r="AU44" s="10"/>
      <c r="AV44" s="10"/>
      <c r="AW44" s="10"/>
      <c r="AX44" s="10"/>
      <c r="AY44" s="10"/>
      <c r="AZ44" s="10"/>
      <c r="BA44" s="10"/>
      <c r="BB44" s="10"/>
      <c r="BC44" s="10"/>
      <c r="BD44" s="10"/>
      <c r="BE44" s="10"/>
      <c r="BF44" s="10"/>
      <c r="BG44" s="10"/>
      <c r="BH44" s="10"/>
      <c r="BI44" s="10"/>
      <c r="BJ44" s="10"/>
      <c r="BK44" s="10"/>
      <c r="BL44" s="10"/>
      <c r="BM44" s="10"/>
      <c r="BN44" s="10"/>
      <c r="BO44" s="10"/>
      <c r="BP44" s="10"/>
      <c r="BQ44" s="10"/>
      <c r="BR44" s="10"/>
      <c r="BS44" s="10"/>
      <c r="BT44" s="10"/>
      <c r="BU44" s="10"/>
      <c r="BV44" s="10"/>
      <c r="BW44" s="10"/>
      <c r="BX44" s="10"/>
      <c r="BY44" s="10"/>
      <c r="BZ44" s="10"/>
      <c r="CA44" s="10"/>
      <c r="CB44" s="10"/>
      <c r="CC44" s="10"/>
      <c r="CD44" s="10"/>
      <c r="CE44" s="10"/>
      <c r="CF44" s="10"/>
      <c r="CG44" s="10"/>
      <c r="CH44" s="10"/>
      <c r="CI44" s="10"/>
      <c r="CJ44" s="10"/>
      <c r="CK44" s="10"/>
      <c r="CL44" s="10"/>
      <c r="CM44" s="10"/>
      <c r="CN44" s="10"/>
      <c r="CO44" s="10"/>
      <c r="CP44" s="10"/>
      <c r="CQ44" s="10"/>
      <c r="CR44" s="10"/>
      <c r="CS44" s="10"/>
      <c r="CT44" s="10"/>
      <c r="CU44" s="10"/>
      <c r="CV44" s="10"/>
      <c r="CW44" s="10"/>
      <c r="CX44" s="10"/>
      <c r="CY44" s="10"/>
      <c r="CZ44" s="10"/>
      <c r="DA44" s="10"/>
      <c r="DB44" s="10"/>
      <c r="DC44" s="10"/>
      <c r="DD44" s="10"/>
      <c r="DE44" s="10"/>
      <c r="DF44" s="10"/>
      <c r="DG44" s="10"/>
      <c r="DH44" s="10"/>
      <c r="DI44" s="10"/>
      <c r="DJ44" s="10"/>
      <c r="DK44" s="10"/>
    </row>
    <row r="45" spans="1:115" x14ac:dyDescent="0.35">
      <c r="B45" s="3"/>
      <c r="C45" s="4"/>
      <c r="D45" s="50"/>
      <c r="E45" s="224"/>
      <c r="F45" s="189"/>
      <c r="G45" s="189"/>
      <c r="H45" s="190"/>
      <c r="I45" s="31"/>
      <c r="J45" s="52"/>
      <c r="K45" s="53">
        <f>IF(AND($E$9="Gran empresa",D45="Recerca"),Desplegables!$F$15,IF(AND($E$9="Gran empresa",D45="Desenvolupament"),Desplegables!$F$18,IF(AND($E$9="Mitjana empresa",D45="Recerca"),Desplegables!$F$14,IF(AND($E$9="Mitjana empresa",D45="Desenvolupament"),Desplegables!$F$17,IF(AND($E$9="Petita empresa",D45="Recerca"),Desplegables!$F$13,IF(AND($E$9="Petita empresa",D45="Desenvolupament"),Desplegables!$F$16,IF($E$9="Acreditat TECNIO",0,)))))))</f>
        <v>0</v>
      </c>
      <c r="L45" s="54">
        <f>+K45*J45</f>
        <v>0</v>
      </c>
      <c r="M45" s="281"/>
      <c r="N45" s="282"/>
    </row>
    <row r="46" spans="1:115" x14ac:dyDescent="0.35">
      <c r="B46" s="3"/>
      <c r="C46" s="4"/>
      <c r="D46" s="50"/>
      <c r="E46" s="224"/>
      <c r="F46" s="189"/>
      <c r="G46" s="189"/>
      <c r="H46" s="190"/>
      <c r="I46" s="31"/>
      <c r="J46" s="52"/>
      <c r="K46" s="53">
        <f>IF(AND($E$9="Gran empresa",D46="Recerca"),Desplegables!$F$15,IF(AND($E$9="Gran empresa",D46="Desenvolupament"),Desplegables!$F$18,IF(AND($E$9="Mitjana empresa",D46="Recerca"),Desplegables!$F$14,IF(AND($E$9="Mitjana empresa",D46="Desenvolupament"),Desplegables!$F$17,IF(AND($E$9="Petita empresa",D46="Recerca"),Desplegables!$F$13,IF(AND($E$9="Petita empresa",D46="Desenvolupament"),Desplegables!$F$16,IF($E$9="Acreditat TECNIO",0,)))))))</f>
        <v>0</v>
      </c>
      <c r="L46" s="54">
        <f>+K46*J46</f>
        <v>0</v>
      </c>
      <c r="M46" s="281"/>
      <c r="N46" s="282"/>
    </row>
    <row r="47" spans="1:115" s="1" customFormat="1" x14ac:dyDescent="0.35">
      <c r="A47" s="40"/>
      <c r="B47" s="3"/>
      <c r="C47" s="4"/>
      <c r="D47" s="50"/>
      <c r="E47" s="224"/>
      <c r="F47" s="189"/>
      <c r="G47" s="189"/>
      <c r="H47" s="190"/>
      <c r="I47" s="31"/>
      <c r="J47" s="52"/>
      <c r="K47" s="53">
        <f>IF(AND($E$9="Gran empresa",D47="Recerca"),Desplegables!$F$15,IF(AND($E$9="Gran empresa",D47="Desenvolupament"),Desplegables!$F$18,IF(AND($E$9="Mitjana empresa",D47="Recerca"),Desplegables!$F$14,IF(AND($E$9="Mitjana empresa",D47="Desenvolupament"),Desplegables!$F$17,IF(AND($E$9="Petita empresa",D47="Recerca"),Desplegables!$F$13,IF(AND($E$9="Petita empresa",D47="Desenvolupament"),Desplegables!$F$16,IF($E$9="Acreditat TECNIO",0,)))))))</f>
        <v>0</v>
      </c>
      <c r="L47" s="54">
        <f>+K47*J47</f>
        <v>0</v>
      </c>
      <c r="M47" s="281"/>
      <c r="N47" s="282"/>
    </row>
    <row r="48" spans="1:115" s="1" customFormat="1" x14ac:dyDescent="0.35">
      <c r="A48" s="40"/>
      <c r="B48" s="55"/>
      <c r="C48" s="56"/>
      <c r="D48" s="56"/>
      <c r="E48" s="33"/>
      <c r="F48" s="97"/>
      <c r="G48" s="98"/>
      <c r="H48" s="56"/>
      <c r="I48" s="58"/>
      <c r="J48" s="59"/>
      <c r="K48" s="143"/>
      <c r="L48" s="58"/>
      <c r="M48" s="196"/>
      <c r="N48" s="197"/>
    </row>
    <row r="49" spans="1:115" x14ac:dyDescent="0.35">
      <c r="A49"/>
      <c r="B49" s="61"/>
      <c r="C49" s="61"/>
      <c r="D49" s="61"/>
      <c r="E49" s="329" t="s">
        <v>4</v>
      </c>
      <c r="F49" s="329"/>
      <c r="G49" s="329"/>
      <c r="H49" s="330"/>
      <c r="I49" s="99">
        <f>SUM(I45:I48)</f>
        <v>0</v>
      </c>
      <c r="J49" s="99">
        <f>SUM(J45:J48)</f>
        <v>0</v>
      </c>
      <c r="K49" s="66">
        <f>IF(J49=0,0,L49/J49)</f>
        <v>0</v>
      </c>
      <c r="L49" s="63">
        <f>SUM(L45:L48)</f>
        <v>0</v>
      </c>
    </row>
    <row r="50" spans="1:115" s="1" customFormat="1" x14ac:dyDescent="0.35">
      <c r="A50" s="40"/>
      <c r="B50" s="100"/>
      <c r="C50" s="67"/>
      <c r="D50" s="67"/>
      <c r="E50" s="101"/>
      <c r="F50" s="101"/>
      <c r="G50" s="101"/>
      <c r="H50" s="101"/>
      <c r="I50" s="70" t="str">
        <f>IF(SUM($I$45:$I$48)&gt;$F$83/2,"NOTA: El conjunt  de les despeses de la partida de col·laboracions externes no podrà superar el 50% del total de la despesa ","")</f>
        <v/>
      </c>
      <c r="J50" s="71" t="str">
        <f>IF(SUM($J$45:$J$48)&gt;$F$83/2,"REVISIÓ límit 50% del pressupost en Col·laboracions Externes","")</f>
        <v/>
      </c>
      <c r="K50" s="71"/>
      <c r="L50" s="72"/>
    </row>
    <row r="51" spans="1:115" s="1" customFormat="1" x14ac:dyDescent="0.35">
      <c r="A51" s="40"/>
      <c r="B51" s="102"/>
      <c r="C51" s="102"/>
      <c r="D51" s="102"/>
      <c r="E51" s="102"/>
      <c r="F51" s="102"/>
      <c r="G51" s="102"/>
      <c r="H51" s="102"/>
      <c r="I51" s="102"/>
      <c r="J51" s="102"/>
      <c r="K51" s="102"/>
      <c r="L51" s="102"/>
    </row>
    <row r="52" spans="1:115" s="1" customFormat="1" ht="15" thickBot="1" x14ac:dyDescent="0.4">
      <c r="A52" s="40"/>
      <c r="B52" s="42" t="s">
        <v>2</v>
      </c>
      <c r="C52" s="103"/>
      <c r="D52" s="103"/>
      <c r="E52" s="103"/>
      <c r="F52" s="103"/>
      <c r="G52" s="103"/>
      <c r="H52" s="103"/>
      <c r="I52" s="103"/>
      <c r="J52" s="103"/>
      <c r="K52" s="103"/>
      <c r="L52" s="103"/>
      <c r="M52" s="103"/>
      <c r="N52" s="103"/>
    </row>
    <row r="53" spans="1:115" s="1" customFormat="1" x14ac:dyDescent="0.35">
      <c r="A53" s="40"/>
      <c r="B53" s="95" t="s">
        <v>112</v>
      </c>
      <c r="C53" s="102"/>
      <c r="D53" s="102"/>
      <c r="E53" s="102"/>
      <c r="F53" s="102"/>
      <c r="G53" s="102"/>
      <c r="H53" s="102"/>
      <c r="I53" s="102"/>
      <c r="J53" s="102"/>
      <c r="K53" s="102"/>
      <c r="L53" s="102"/>
    </row>
    <row r="54" spans="1:115" s="1" customFormat="1" x14ac:dyDescent="0.35">
      <c r="A54" s="40"/>
      <c r="B54" s="95"/>
      <c r="C54" s="67"/>
      <c r="D54" s="67"/>
      <c r="E54" s="2"/>
      <c r="F54" s="77"/>
      <c r="G54" s="77"/>
      <c r="H54" s="96"/>
    </row>
    <row r="55" spans="1:115" s="49" customFormat="1" ht="30.75" customHeight="1" x14ac:dyDescent="0.35">
      <c r="A55" s="45"/>
      <c r="B55" s="46" t="s">
        <v>35</v>
      </c>
      <c r="C55" s="46" t="s">
        <v>0</v>
      </c>
      <c r="D55" s="47" t="s">
        <v>24</v>
      </c>
      <c r="E55" s="285" t="s">
        <v>18</v>
      </c>
      <c r="F55" s="286"/>
      <c r="G55" s="286"/>
      <c r="H55" s="287"/>
      <c r="I55" s="46" t="s">
        <v>26</v>
      </c>
      <c r="J55" s="47" t="s">
        <v>27</v>
      </c>
      <c r="K55" s="104" t="s">
        <v>20</v>
      </c>
      <c r="L55" s="104" t="s">
        <v>21</v>
      </c>
      <c r="M55" s="283" t="s">
        <v>108</v>
      </c>
      <c r="N55" s="284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  <c r="AL55" s="10"/>
      <c r="AM55" s="10"/>
      <c r="AN55" s="10"/>
      <c r="AO55" s="10"/>
      <c r="AP55" s="10"/>
      <c r="AQ55" s="10"/>
      <c r="AR55" s="10"/>
      <c r="AS55" s="10"/>
      <c r="AT55" s="10"/>
      <c r="AU55" s="10"/>
      <c r="AV55" s="10"/>
      <c r="AW55" s="10"/>
      <c r="AX55" s="10"/>
      <c r="AY55" s="10"/>
      <c r="AZ55" s="10"/>
      <c r="BA55" s="10"/>
      <c r="BB55" s="10"/>
      <c r="BC55" s="10"/>
      <c r="BD55" s="10"/>
      <c r="BE55" s="10"/>
      <c r="BF55" s="10"/>
      <c r="BG55" s="10"/>
      <c r="BH55" s="10"/>
      <c r="BI55" s="10"/>
      <c r="BJ55" s="10"/>
      <c r="BK55" s="10"/>
      <c r="BL55" s="10"/>
      <c r="BM55" s="10"/>
      <c r="BN55" s="10"/>
      <c r="BO55" s="10"/>
      <c r="BP55" s="10"/>
      <c r="BQ55" s="10"/>
      <c r="BR55" s="10"/>
      <c r="BS55" s="10"/>
      <c r="BT55" s="10"/>
      <c r="BU55" s="10"/>
      <c r="BV55" s="10"/>
      <c r="BW55" s="10"/>
      <c r="BX55" s="10"/>
      <c r="BY55" s="10"/>
      <c r="BZ55" s="10"/>
      <c r="CA55" s="10"/>
      <c r="CB55" s="10"/>
      <c r="CC55" s="10"/>
      <c r="CD55" s="10"/>
      <c r="CE55" s="10"/>
      <c r="CF55" s="10"/>
      <c r="CG55" s="10"/>
      <c r="CH55" s="10"/>
      <c r="CI55" s="10"/>
      <c r="CJ55" s="10"/>
      <c r="CK55" s="10"/>
      <c r="CL55" s="10"/>
      <c r="CM55" s="10"/>
      <c r="CN55" s="10"/>
      <c r="CO55" s="10"/>
      <c r="CP55" s="10"/>
      <c r="CQ55" s="10"/>
      <c r="CR55" s="10"/>
      <c r="CS55" s="10"/>
      <c r="CT55" s="10"/>
      <c r="CU55" s="10"/>
      <c r="CV55" s="10"/>
      <c r="CW55" s="10"/>
      <c r="CX55" s="10"/>
      <c r="CY55" s="10"/>
      <c r="CZ55" s="10"/>
      <c r="DA55" s="10"/>
      <c r="DB55" s="10"/>
      <c r="DC55" s="10"/>
      <c r="DD55" s="10"/>
      <c r="DE55" s="10"/>
      <c r="DF55" s="10"/>
      <c r="DG55" s="10"/>
      <c r="DH55" s="10"/>
      <c r="DI55" s="10"/>
      <c r="DJ55" s="10"/>
      <c r="DK55" s="10"/>
    </row>
    <row r="56" spans="1:115" x14ac:dyDescent="0.35">
      <c r="B56" s="3"/>
      <c r="C56" s="4"/>
      <c r="D56" s="105"/>
      <c r="E56" s="209"/>
      <c r="F56" s="189"/>
      <c r="G56" s="189"/>
      <c r="H56" s="191"/>
      <c r="I56" s="31"/>
      <c r="J56" s="52"/>
      <c r="K56" s="53">
        <f>IF(AND($E$9="Gran empresa",D56="Recerca"),Desplegables!$F$15,IF(AND($E$9="Gran empresa",D56="Desenvolupament"),Desplegables!$F$18,IF(AND($E$9="Mitjana empresa",D56="Recerca"),Desplegables!$F$14,IF(AND($E$9="Mitjana empresa",D56="Desenvolupament"),Desplegables!$F$17,IF(AND($E$9="Petita empresa",D56="Recerca"),Desplegables!$F$13,IF(AND($E$9="Petita empresa",D56="Desenvolupament"),Desplegables!$F$16,IF(AND($E$9="Acreditat TECNIO"),Desplegables!$F$19,)))))))</f>
        <v>0</v>
      </c>
      <c r="L56" s="54">
        <f>+K56*J56</f>
        <v>0</v>
      </c>
      <c r="M56" s="281"/>
      <c r="N56" s="282"/>
    </row>
    <row r="57" spans="1:115" x14ac:dyDescent="0.35">
      <c r="B57" s="3"/>
      <c r="C57" s="4"/>
      <c r="D57" s="105"/>
      <c r="E57" s="209"/>
      <c r="F57" s="189"/>
      <c r="G57" s="189"/>
      <c r="H57" s="191"/>
      <c r="I57" s="31"/>
      <c r="J57" s="52"/>
      <c r="K57" s="53">
        <f>IF(AND($E$9="Gran empresa",D57="Recerca"),Desplegables!$F$15,IF(AND($E$9="Gran empresa",D57="Desenvolupament"),Desplegables!$F$18,IF(AND($E$9="Mitjana empresa",D57="Recerca"),Desplegables!$F$14,IF(AND($E$9="Mitjana empresa",D57="Desenvolupament"),Desplegables!$F$17,IF(AND($E$9="Petita empresa",D57="Recerca"),Desplegables!$F$13,IF(AND($E$9="Petita empresa",D57="Desenvolupament"),Desplegables!$F$16,IF(AND($E$9="Acreditat TECNIO"),Desplegables!$F$19,)))))))</f>
        <v>0</v>
      </c>
      <c r="L57" s="54">
        <f>+K57*J57</f>
        <v>0</v>
      </c>
      <c r="M57" s="281"/>
      <c r="N57" s="282"/>
    </row>
    <row r="58" spans="1:115" x14ac:dyDescent="0.35">
      <c r="B58" s="3"/>
      <c r="C58" s="4"/>
      <c r="D58" s="105"/>
      <c r="E58" s="209"/>
      <c r="F58" s="189"/>
      <c r="G58" s="189"/>
      <c r="H58" s="191"/>
      <c r="I58" s="31"/>
      <c r="J58" s="52"/>
      <c r="K58" s="53">
        <f>IF(AND($E$9="Gran empresa",D58="Recerca"),Desplegables!$F$15,IF(AND($E$9="Gran empresa",D58="Desenvolupament"),Desplegables!$F$18,IF(AND($E$9="Mitjana empresa",D58="Recerca"),Desplegables!$F$14,IF(AND($E$9="Mitjana empresa",D58="Desenvolupament"),Desplegables!$F$17,IF(AND($E$9="Petita empresa",D58="Recerca"),Desplegables!$F$13,IF(AND($E$9="Petita empresa",D58="Desenvolupament"),Desplegables!$F$16,IF(AND($E$9="Acreditat TECNIO"),Desplegables!$F$19,)))))))</f>
        <v>0</v>
      </c>
      <c r="L58" s="54">
        <f>+K58*J58</f>
        <v>0</v>
      </c>
      <c r="M58" s="281"/>
      <c r="N58" s="282"/>
    </row>
    <row r="59" spans="1:115" x14ac:dyDescent="0.35">
      <c r="B59" s="55"/>
      <c r="C59" s="56"/>
      <c r="D59" s="106"/>
      <c r="E59" s="33"/>
      <c r="F59" s="97"/>
      <c r="G59" s="97"/>
      <c r="H59" s="107"/>
      <c r="I59" s="58"/>
      <c r="J59" s="59"/>
      <c r="K59" s="143"/>
      <c r="L59" s="58"/>
      <c r="M59" s="196"/>
      <c r="N59" s="197"/>
    </row>
    <row r="60" spans="1:115" x14ac:dyDescent="0.35">
      <c r="B60" s="108"/>
      <c r="C60" s="108"/>
      <c r="D60" s="61"/>
      <c r="E60" s="328" t="s">
        <v>4</v>
      </c>
      <c r="F60" s="328"/>
      <c r="G60" s="328"/>
      <c r="H60" s="328"/>
      <c r="I60" s="109">
        <f>SUM(I56:I59)</f>
        <v>0</v>
      </c>
      <c r="J60" s="110">
        <f>SUM(J56:J59)</f>
        <v>0</v>
      </c>
      <c r="K60" s="66">
        <f>IF(J60=0,0,L60/J60)</f>
        <v>0</v>
      </c>
      <c r="L60" s="63">
        <f>SUM(L56:L59)</f>
        <v>0</v>
      </c>
    </row>
    <row r="61" spans="1:115" s="1" customFormat="1" x14ac:dyDescent="0.35">
      <c r="A61" s="40"/>
      <c r="B61" s="100"/>
      <c r="C61" s="67"/>
      <c r="D61" s="67"/>
      <c r="E61" s="101"/>
      <c r="F61" s="101"/>
      <c r="G61" s="101"/>
      <c r="H61" s="101"/>
      <c r="I61" s="70"/>
      <c r="J61" s="71"/>
      <c r="K61" s="71"/>
      <c r="L61" s="72"/>
    </row>
    <row r="62" spans="1:115" s="1" customFormat="1" x14ac:dyDescent="0.35">
      <c r="A62" s="40"/>
      <c r="B62" s="102"/>
      <c r="C62" s="102"/>
      <c r="D62" s="102"/>
      <c r="E62" s="102"/>
      <c r="F62" s="102"/>
      <c r="G62" s="102"/>
      <c r="H62" s="102"/>
      <c r="I62" s="102"/>
      <c r="J62" s="102"/>
      <c r="K62" s="102"/>
      <c r="L62" s="102"/>
    </row>
    <row r="63" spans="1:115" s="1" customFormat="1" ht="15" thickBot="1" x14ac:dyDescent="0.4">
      <c r="A63" s="40"/>
      <c r="B63" s="42" t="s">
        <v>19</v>
      </c>
      <c r="C63" s="23"/>
      <c r="D63" s="23"/>
      <c r="E63" s="23"/>
      <c r="F63" s="23"/>
      <c r="G63" s="23"/>
      <c r="H63" s="111"/>
      <c r="I63" s="23"/>
      <c r="J63" s="23"/>
      <c r="K63" s="23"/>
      <c r="L63" s="23"/>
      <c r="M63" s="23"/>
      <c r="N63" s="23"/>
    </row>
    <row r="64" spans="1:115" s="1" customFormat="1" x14ac:dyDescent="0.35">
      <c r="A64" s="40"/>
      <c r="B64" s="112" t="s">
        <v>179</v>
      </c>
      <c r="H64" s="113"/>
    </row>
    <row r="65" spans="1:115" s="1" customFormat="1" x14ac:dyDescent="0.35">
      <c r="A65" s="40"/>
      <c r="B65" s="41"/>
      <c r="H65" s="113"/>
    </row>
    <row r="66" spans="1:115" s="49" customFormat="1" ht="30.75" customHeight="1" x14ac:dyDescent="0.35">
      <c r="A66" s="45"/>
      <c r="B66" s="10"/>
      <c r="C66" s="46" t="s">
        <v>0</v>
      </c>
      <c r="D66" s="47" t="s">
        <v>24</v>
      </c>
      <c r="E66" s="285" t="s">
        <v>18</v>
      </c>
      <c r="F66" s="286"/>
      <c r="G66" s="286"/>
      <c r="H66" s="287"/>
      <c r="I66" s="46" t="s">
        <v>26</v>
      </c>
      <c r="J66" s="47" t="s">
        <v>27</v>
      </c>
      <c r="K66" s="104" t="s">
        <v>20</v>
      </c>
      <c r="L66" s="104" t="s">
        <v>21</v>
      </c>
      <c r="M66" s="283" t="s">
        <v>108</v>
      </c>
      <c r="N66" s="284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  <c r="AF66" s="10"/>
      <c r="AG66" s="10"/>
      <c r="AH66" s="10"/>
      <c r="AI66" s="10"/>
      <c r="AJ66" s="10"/>
      <c r="AK66" s="10"/>
      <c r="AL66" s="10"/>
      <c r="AM66" s="10"/>
      <c r="AN66" s="10"/>
      <c r="AO66" s="10"/>
      <c r="AP66" s="10"/>
      <c r="AQ66" s="10"/>
      <c r="AR66" s="10"/>
      <c r="AS66" s="10"/>
      <c r="AT66" s="10"/>
      <c r="AU66" s="10"/>
      <c r="AV66" s="10"/>
      <c r="AW66" s="10"/>
      <c r="AX66" s="10"/>
      <c r="AY66" s="10"/>
      <c r="AZ66" s="10"/>
      <c r="BA66" s="10"/>
      <c r="BB66" s="10"/>
      <c r="BC66" s="10"/>
      <c r="BD66" s="10"/>
      <c r="BE66" s="10"/>
      <c r="BF66" s="10"/>
      <c r="BG66" s="10"/>
      <c r="BH66" s="10"/>
      <c r="BI66" s="10"/>
      <c r="BJ66" s="10"/>
      <c r="BK66" s="10"/>
      <c r="BL66" s="10"/>
      <c r="BM66" s="10"/>
      <c r="BN66" s="10"/>
      <c r="BO66" s="10"/>
      <c r="BP66" s="10"/>
      <c r="BQ66" s="10"/>
      <c r="BR66" s="10"/>
      <c r="BS66" s="10"/>
      <c r="BT66" s="10"/>
      <c r="BU66" s="10"/>
      <c r="BV66" s="10"/>
      <c r="BW66" s="10"/>
      <c r="BX66" s="10"/>
      <c r="BY66" s="10"/>
      <c r="BZ66" s="10"/>
      <c r="CA66" s="10"/>
      <c r="CB66" s="10"/>
      <c r="CC66" s="10"/>
      <c r="CD66" s="10"/>
      <c r="CE66" s="10"/>
      <c r="CF66" s="10"/>
      <c r="CG66" s="10"/>
      <c r="CH66" s="10"/>
      <c r="CI66" s="10"/>
      <c r="CJ66" s="10"/>
      <c r="CK66" s="10"/>
      <c r="CL66" s="10"/>
      <c r="CM66" s="10"/>
      <c r="CN66" s="10"/>
      <c r="CO66" s="10"/>
      <c r="CP66" s="10"/>
      <c r="CQ66" s="10"/>
      <c r="CR66" s="10"/>
      <c r="CS66" s="10"/>
      <c r="CT66" s="10"/>
      <c r="CU66" s="10"/>
      <c r="CV66" s="10"/>
      <c r="CW66" s="10"/>
      <c r="CX66" s="10"/>
      <c r="CY66" s="10"/>
      <c r="CZ66" s="10"/>
      <c r="DA66" s="10"/>
      <c r="DB66" s="10"/>
      <c r="DC66" s="10"/>
      <c r="DD66" s="10"/>
      <c r="DE66" s="10"/>
      <c r="DF66" s="10"/>
      <c r="DG66" s="10"/>
      <c r="DH66" s="10"/>
      <c r="DI66" s="10"/>
      <c r="DJ66" s="10"/>
      <c r="DK66" s="10"/>
    </row>
    <row r="67" spans="1:115" ht="30" customHeight="1" x14ac:dyDescent="0.35">
      <c r="B67" s="1"/>
      <c r="C67" s="4" t="s">
        <v>29</v>
      </c>
      <c r="D67" s="114"/>
      <c r="E67" s="331" t="s">
        <v>258</v>
      </c>
      <c r="F67" s="332"/>
      <c r="G67" s="332"/>
      <c r="H67" s="333"/>
      <c r="I67" s="31"/>
      <c r="J67" s="52"/>
      <c r="K67" s="115">
        <f>IF(AND($E$9="Gran empresa",D67="Genèric"),Desplegables!$F$22,IF(AND($E$9="Mitjana empresa",D67="Genèric"),Desplegables!$F$22,IF(AND($E$9="Petita empresa",D67="Genèric"),Desplegables!$F$22,IF(AND($E$9="Acreditat TECNIO",D67="Genèric"),Desplegables!$F$22,))))</f>
        <v>0</v>
      </c>
      <c r="L67" s="116">
        <f>+J67*K67</f>
        <v>0</v>
      </c>
      <c r="M67" s="281"/>
      <c r="N67" s="282"/>
    </row>
    <row r="68" spans="1:115" x14ac:dyDescent="0.35">
      <c r="B68" s="1"/>
      <c r="C68" s="55"/>
      <c r="D68" s="106"/>
      <c r="E68" s="33"/>
      <c r="F68" s="97"/>
      <c r="G68" s="97"/>
      <c r="H68" s="107"/>
      <c r="I68" s="58"/>
      <c r="J68" s="117"/>
      <c r="K68" s="118"/>
      <c r="L68" s="119"/>
      <c r="M68" s="196"/>
      <c r="N68" s="197"/>
    </row>
    <row r="69" spans="1:115" x14ac:dyDescent="0.35">
      <c r="B69" s="100"/>
      <c r="C69" s="108"/>
      <c r="D69" s="108"/>
      <c r="E69" s="329" t="s">
        <v>4</v>
      </c>
      <c r="F69" s="329"/>
      <c r="G69" s="329"/>
      <c r="H69" s="330"/>
      <c r="I69" s="99">
        <f>SUM(I67:I68)</f>
        <v>0</v>
      </c>
      <c r="J69" s="120">
        <f>SUM(J67:J68)</f>
        <v>0</v>
      </c>
      <c r="K69" s="121">
        <f>IF(J69=0,0,L69/J69)</f>
        <v>0</v>
      </c>
      <c r="L69" s="122">
        <f>SUM(L67:L68)</f>
        <v>0</v>
      </c>
    </row>
    <row r="70" spans="1:115" s="1" customFormat="1" x14ac:dyDescent="0.35">
      <c r="A70" s="40"/>
      <c r="I70" s="1" t="str">
        <f>IF(SUM(I67:I68)&gt;3000,"NOTA: Es permet un import màxim de 1.500 euros","")</f>
        <v/>
      </c>
      <c r="J70" s="1" t="str">
        <f>IF(SUM(J67:J68)&gt;3000,"NOTA: Es permet un import màxim de 1.500 euros","")</f>
        <v/>
      </c>
      <c r="L70" s="123"/>
    </row>
    <row r="71" spans="1:115" x14ac:dyDescent="0.35">
      <c r="B71" s="1"/>
      <c r="C71" s="1"/>
      <c r="D71" s="1"/>
      <c r="E71" s="1"/>
      <c r="F71" s="1"/>
      <c r="G71" s="1"/>
      <c r="H71" s="113"/>
      <c r="I71" s="1"/>
      <c r="J71" s="1"/>
      <c r="K71" s="1"/>
      <c r="L71" s="123"/>
    </row>
    <row r="72" spans="1:115" ht="15" thickBot="1" x14ac:dyDescent="0.4">
      <c r="B72" s="124"/>
      <c r="C72" s="125" t="s">
        <v>5</v>
      </c>
      <c r="D72" s="125"/>
      <c r="E72" s="126"/>
      <c r="F72" s="127"/>
      <c r="G72" s="127"/>
      <c r="H72" s="126"/>
      <c r="I72" s="23"/>
      <c r="J72" s="23"/>
      <c r="K72" s="23"/>
      <c r="L72" s="128"/>
      <c r="M72" s="23"/>
    </row>
    <row r="73" spans="1:115" s="49" customFormat="1" ht="30.75" customHeight="1" thickBot="1" x14ac:dyDescent="0.4">
      <c r="A73" s="45"/>
      <c r="B73" s="10"/>
      <c r="C73" s="10"/>
      <c r="D73" s="10"/>
      <c r="E73" s="10"/>
      <c r="F73" s="324" t="s">
        <v>26</v>
      </c>
      <c r="G73" s="325"/>
      <c r="H73" s="325"/>
      <c r="I73" s="326"/>
      <c r="J73" s="335" t="s">
        <v>27</v>
      </c>
      <c r="K73" s="335"/>
      <c r="L73" s="335"/>
      <c r="M73" s="129" t="s">
        <v>21</v>
      </c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  <c r="AF73" s="10"/>
      <c r="AG73" s="10"/>
      <c r="AH73" s="10"/>
      <c r="AI73" s="10"/>
      <c r="AJ73" s="10"/>
      <c r="AK73" s="10"/>
      <c r="AL73" s="10"/>
      <c r="AM73" s="10"/>
      <c r="AN73" s="10"/>
      <c r="AO73" s="10"/>
      <c r="AP73" s="10"/>
      <c r="AQ73" s="10"/>
      <c r="AR73" s="10"/>
      <c r="AS73" s="10"/>
      <c r="AT73" s="10"/>
      <c r="AU73" s="10"/>
      <c r="AV73" s="10"/>
      <c r="AW73" s="10"/>
      <c r="AX73" s="10"/>
      <c r="AY73" s="10"/>
      <c r="AZ73" s="10"/>
      <c r="BA73" s="10"/>
      <c r="BB73" s="10"/>
      <c r="BC73" s="10"/>
      <c r="BD73" s="10"/>
      <c r="BE73" s="10"/>
      <c r="BF73" s="10"/>
      <c r="BG73" s="10"/>
      <c r="BH73" s="10"/>
      <c r="BI73" s="10"/>
      <c r="BJ73" s="10"/>
      <c r="BK73" s="10"/>
      <c r="BL73" s="10"/>
      <c r="BM73" s="10"/>
      <c r="BN73" s="10"/>
      <c r="BO73" s="10"/>
      <c r="BP73" s="10"/>
      <c r="BQ73" s="10"/>
      <c r="BR73" s="10"/>
      <c r="BS73" s="10"/>
      <c r="BT73" s="10"/>
      <c r="BU73" s="10"/>
      <c r="BV73" s="10"/>
      <c r="BW73" s="10"/>
      <c r="BX73" s="10"/>
      <c r="BY73" s="10"/>
      <c r="BZ73" s="10"/>
      <c r="CA73" s="10"/>
      <c r="CB73" s="10"/>
      <c r="CC73" s="10"/>
      <c r="CD73" s="10"/>
      <c r="CE73" s="10"/>
      <c r="CF73" s="10"/>
      <c r="CG73" s="10"/>
      <c r="CH73" s="10"/>
      <c r="CI73" s="10"/>
      <c r="CJ73" s="10"/>
      <c r="CK73" s="10"/>
      <c r="CL73" s="10"/>
      <c r="CM73" s="10"/>
      <c r="CN73" s="10"/>
      <c r="CO73" s="10"/>
      <c r="CP73" s="10"/>
      <c r="CQ73" s="10"/>
      <c r="CR73" s="10"/>
      <c r="CS73" s="10"/>
      <c r="CT73" s="10"/>
      <c r="CU73" s="10"/>
      <c r="CV73" s="10"/>
      <c r="CW73" s="10"/>
      <c r="CX73" s="10"/>
      <c r="CY73" s="10"/>
      <c r="CZ73" s="10"/>
      <c r="DA73" s="10"/>
      <c r="DB73" s="10"/>
      <c r="DC73" s="10"/>
      <c r="DD73" s="10"/>
      <c r="DE73" s="10"/>
      <c r="DF73" s="10"/>
      <c r="DG73" s="10"/>
      <c r="DH73" s="10"/>
      <c r="DI73" s="10"/>
      <c r="DJ73" s="10"/>
      <c r="DK73" s="10"/>
    </row>
    <row r="74" spans="1:115" x14ac:dyDescent="0.35">
      <c r="B74" s="1"/>
      <c r="C74" s="288" t="s">
        <v>7</v>
      </c>
      <c r="D74" s="289"/>
      <c r="E74" s="130" t="s">
        <v>1</v>
      </c>
      <c r="F74" s="294">
        <f>+SUMIFS($I$23:$I$26,$C$23:$C$26,$C$74)</f>
        <v>0</v>
      </c>
      <c r="G74" s="294"/>
      <c r="H74" s="294"/>
      <c r="I74" s="327">
        <f>+SUM($F$74:$F$77)</f>
        <v>0</v>
      </c>
      <c r="J74" s="131">
        <f>+SUMIFS($J$23:$J$26,$D$23:$D$26,$C$74)</f>
        <v>0</v>
      </c>
      <c r="K74" s="336">
        <f>+SUM($J$74:$J$77)</f>
        <v>0</v>
      </c>
      <c r="L74" s="336"/>
      <c r="M74" s="132">
        <f>+SUMIFS(L23:L26,D23:D26,C74)</f>
        <v>0</v>
      </c>
    </row>
    <row r="75" spans="1:115" x14ac:dyDescent="0.35">
      <c r="B75" s="1"/>
      <c r="C75" s="290"/>
      <c r="D75" s="291"/>
      <c r="E75" s="130" t="s">
        <v>3</v>
      </c>
      <c r="F75" s="294">
        <f>+SUMIFS($I$45:$I$48,$C$45:$C$48,$C$74)</f>
        <v>0</v>
      </c>
      <c r="G75" s="294"/>
      <c r="H75" s="294"/>
      <c r="I75" s="295"/>
      <c r="J75" s="133">
        <f>+SUMIFS($J$45:$J$48,$D$45:$D$48,$C$74)</f>
        <v>0</v>
      </c>
      <c r="K75" s="337"/>
      <c r="L75" s="337"/>
      <c r="M75" s="134">
        <f>+SUMIFS(L45:L48,D45:D48,C74)</f>
        <v>0</v>
      </c>
    </row>
    <row r="76" spans="1:115" x14ac:dyDescent="0.35">
      <c r="B76" s="1"/>
      <c r="C76" s="290"/>
      <c r="D76" s="291"/>
      <c r="E76" s="130" t="s">
        <v>2</v>
      </c>
      <c r="F76" s="294">
        <f>+SUMIFS($I$56:$I$59,$C$56:$C$59,$C$74)</f>
        <v>0</v>
      </c>
      <c r="G76" s="294"/>
      <c r="H76" s="294"/>
      <c r="I76" s="295"/>
      <c r="J76" s="133">
        <f>+SUMIFS($J$56:$J$59,$D$56:$D$59,$C$74)</f>
        <v>0</v>
      </c>
      <c r="K76" s="337"/>
      <c r="L76" s="337"/>
      <c r="M76" s="134">
        <f>+SUMIFS(L56:L59,D56:D59,C74)</f>
        <v>0</v>
      </c>
    </row>
    <row r="77" spans="1:115" x14ac:dyDescent="0.35">
      <c r="B77" s="1"/>
      <c r="C77" s="292"/>
      <c r="D77" s="293"/>
      <c r="E77" s="130" t="s">
        <v>14</v>
      </c>
      <c r="F77" s="294">
        <f>+F74*Desplegables!$E$24</f>
        <v>0</v>
      </c>
      <c r="G77" s="294"/>
      <c r="H77" s="294"/>
      <c r="I77" s="295"/>
      <c r="J77" s="133">
        <f>+J74*Desplegables!$E$24</f>
        <v>0</v>
      </c>
      <c r="K77" s="337"/>
      <c r="L77" s="337"/>
      <c r="M77" s="134">
        <f>+M74*Desplegables!$E$24</f>
        <v>0</v>
      </c>
    </row>
    <row r="78" spans="1:115" x14ac:dyDescent="0.35">
      <c r="B78" s="1"/>
      <c r="C78" s="288" t="s">
        <v>6</v>
      </c>
      <c r="D78" s="289"/>
      <c r="E78" s="130" t="s">
        <v>1</v>
      </c>
      <c r="F78" s="294">
        <f>+SUMIFS($I$23:$I$26,$C$23:$C$26,$C$78)</f>
        <v>0</v>
      </c>
      <c r="G78" s="294"/>
      <c r="H78" s="294"/>
      <c r="I78" s="295">
        <f>+SUM($F$78:$F$81)</f>
        <v>0</v>
      </c>
      <c r="J78" s="133">
        <f>+SUMIFS($J$23:$J$26,$D$23:$D$26,$C$78)</f>
        <v>0</v>
      </c>
      <c r="K78" s="337">
        <f>+SUM($J$78:$J$81)</f>
        <v>0</v>
      </c>
      <c r="L78" s="337"/>
      <c r="M78" s="134">
        <f>+SUMIFS(L23:L26,D23:D26,C78)</f>
        <v>0</v>
      </c>
    </row>
    <row r="79" spans="1:115" x14ac:dyDescent="0.35">
      <c r="B79" s="1"/>
      <c r="C79" s="290"/>
      <c r="D79" s="291"/>
      <c r="E79" s="130" t="s">
        <v>3</v>
      </c>
      <c r="F79" s="294">
        <f>+SUMIFS($I$45:$I$48,$C$45:$C$48,$C$78)</f>
        <v>0</v>
      </c>
      <c r="G79" s="294"/>
      <c r="H79" s="294"/>
      <c r="I79" s="295"/>
      <c r="J79" s="133">
        <f>+SUMIFS($J$45:$J$48,$D$45:$D$48,$C$78)</f>
        <v>0</v>
      </c>
      <c r="K79" s="337"/>
      <c r="L79" s="337"/>
      <c r="M79" s="134">
        <f>+SUMIFS(L45:L48,D45:D48,C78)</f>
        <v>0</v>
      </c>
    </row>
    <row r="80" spans="1:115" s="1" customFormat="1" x14ac:dyDescent="0.35">
      <c r="A80" s="40"/>
      <c r="C80" s="290"/>
      <c r="D80" s="291"/>
      <c r="E80" s="130" t="s">
        <v>2</v>
      </c>
      <c r="F80" s="294">
        <f>+SUMIFS($I$56:$I$59,$C$56:$C$59,$C$78)</f>
        <v>0</v>
      </c>
      <c r="G80" s="294"/>
      <c r="H80" s="294"/>
      <c r="I80" s="295"/>
      <c r="J80" s="133">
        <f>+SUMIFS($J$56:$J$59,$D$56:$D$59,$C$78)</f>
        <v>0</v>
      </c>
      <c r="K80" s="337"/>
      <c r="L80" s="337"/>
      <c r="M80" s="134">
        <f>+SUMIFS(L56:L59,D56:D59,C78)</f>
        <v>0</v>
      </c>
    </row>
    <row r="81" spans="1:13" s="1" customFormat="1" x14ac:dyDescent="0.35">
      <c r="A81" s="40"/>
      <c r="C81" s="292"/>
      <c r="D81" s="293"/>
      <c r="E81" s="130" t="s">
        <v>14</v>
      </c>
      <c r="F81" s="294">
        <f>+F78*Desplegables!$E$24</f>
        <v>0</v>
      </c>
      <c r="G81" s="294"/>
      <c r="H81" s="294"/>
      <c r="I81" s="295"/>
      <c r="J81" s="133">
        <f>+J78*Desplegables!$E$24</f>
        <v>0</v>
      </c>
      <c r="K81" s="337"/>
      <c r="L81" s="337"/>
      <c r="M81" s="134">
        <f>+M78*Desplegables!$E$24</f>
        <v>0</v>
      </c>
    </row>
    <row r="82" spans="1:13" s="1" customFormat="1" ht="15" thickBot="1" x14ac:dyDescent="0.4">
      <c r="A82" s="40"/>
      <c r="C82" s="296" t="s">
        <v>29</v>
      </c>
      <c r="D82" s="297"/>
      <c r="E82" s="135" t="s">
        <v>30</v>
      </c>
      <c r="F82" s="298">
        <f>+SUMIFS($I$67:$I$68,$C$67:$C$68,$C$82)</f>
        <v>0</v>
      </c>
      <c r="G82" s="298"/>
      <c r="H82" s="298"/>
      <c r="I82" s="136">
        <f>$F$82</f>
        <v>0</v>
      </c>
      <c r="J82" s="137">
        <f>+SUMIFS($J$67:$J$68,$D$67:$D$68,$C$82)</f>
        <v>0</v>
      </c>
      <c r="K82" s="338">
        <f>$J$82</f>
        <v>0</v>
      </c>
      <c r="L82" s="339"/>
      <c r="M82" s="138">
        <f>+SUM(L67:L68)</f>
        <v>0</v>
      </c>
    </row>
    <row r="83" spans="1:13" s="1" customFormat="1" ht="15.5" x14ac:dyDescent="0.35">
      <c r="A83" s="40"/>
      <c r="E83" s="139" t="s">
        <v>40</v>
      </c>
      <c r="F83" s="299">
        <f>SUM($F$74:$F$82)</f>
        <v>0</v>
      </c>
      <c r="G83" s="300"/>
      <c r="H83" s="300"/>
      <c r="I83" s="301"/>
      <c r="J83" s="340">
        <f>SUM($K$74:$K$82)</f>
        <v>0</v>
      </c>
      <c r="K83" s="341"/>
      <c r="L83" s="341"/>
      <c r="M83" s="140">
        <f>IF(AND($E$9="Acreditat TECNIO",SUM(M74:M82)&gt;Desplegables!H22),Desplegables!H22,IF(AND(E9&gt;"Acreditat TECNIO",SUM(M74:M82)&gt;Desplegables!H19),Desplegables!H19,SUM(M74:M82)))</f>
        <v>0</v>
      </c>
    </row>
    <row r="84" spans="1:13" s="1" customFormat="1" ht="15.5" x14ac:dyDescent="0.35">
      <c r="A84" s="40"/>
      <c r="E84" s="139"/>
      <c r="F84" s="306"/>
      <c r="G84" s="306"/>
      <c r="H84" s="306"/>
      <c r="I84" s="306"/>
      <c r="J84" s="334"/>
      <c r="K84" s="334"/>
      <c r="L84" s="334"/>
      <c r="M84" s="141" t="str">
        <f>IF(OR($M$83=100000,$M$83=250000),"NOTA: Ajut limitat per superar màxim establert","")</f>
        <v/>
      </c>
    </row>
    <row r="85" spans="1:13" s="1" customFormat="1" x14ac:dyDescent="0.35">
      <c r="A85" s="40"/>
    </row>
    <row r="86" spans="1:13" s="1" customFormat="1" x14ac:dyDescent="0.35">
      <c r="A86" s="40"/>
    </row>
    <row r="87" spans="1:13" s="1" customFormat="1" x14ac:dyDescent="0.35">
      <c r="A87" s="40"/>
      <c r="C87" s="142" t="s">
        <v>107</v>
      </c>
      <c r="D87" s="25"/>
      <c r="E87" s="25"/>
      <c r="F87" s="25"/>
      <c r="G87" s="25"/>
      <c r="H87" s="25"/>
      <c r="I87" s="25"/>
    </row>
    <row r="88" spans="1:13" s="1" customFormat="1" x14ac:dyDescent="0.35">
      <c r="A88" s="40"/>
    </row>
    <row r="89" spans="1:13" s="1" customFormat="1" ht="15" thickBot="1" x14ac:dyDescent="0.4">
      <c r="A89" s="40"/>
      <c r="C89" s="302" t="s">
        <v>126</v>
      </c>
      <c r="D89" s="302"/>
      <c r="E89" s="302"/>
      <c r="F89" s="302" t="s">
        <v>83</v>
      </c>
      <c r="G89" s="302"/>
      <c r="H89" s="302"/>
      <c r="I89" s="302"/>
    </row>
    <row r="90" spans="1:13" s="1" customFormat="1" ht="15.5" x14ac:dyDescent="0.35">
      <c r="A90" s="40"/>
      <c r="C90" s="303">
        <f>IF(AND($E$8="Gran empresa",$C$74="Recerca"),$I$74,IF(AND($E$8="Mitjana empresa",$C$74="Recerca"),$I$74,IF(AND($E$8="Petita empresa",$C$74="Recerca"),$I$74,IF($E$8="Acreditat TECNIO",0,))))</f>
        <v>0</v>
      </c>
      <c r="D90" s="303"/>
      <c r="E90" s="303"/>
      <c r="F90" s="303">
        <f>IF(AND($E$8="Gran empresa",$C$78="Desenvolupament"),$I$78,IF(AND($E$8="Mitjana empresa",$C$78="Desenvolupament"),$I$78,IF(AND($E$8="Petita empresa",$C$78="Desenvolupament"),$I$78,IF($E$8="Acreditat TECNIO",0,))))</f>
        <v>0</v>
      </c>
      <c r="G90" s="304"/>
      <c r="H90" s="304"/>
      <c r="I90" s="304"/>
    </row>
    <row r="91" spans="1:13" s="1" customFormat="1" ht="15" thickBot="1" x14ac:dyDescent="0.4">
      <c r="A91" s="40"/>
      <c r="C91" s="302" t="s">
        <v>89</v>
      </c>
      <c r="D91" s="302"/>
      <c r="E91" s="302"/>
      <c r="F91" s="302" t="s">
        <v>82</v>
      </c>
      <c r="G91" s="302"/>
      <c r="H91" s="302"/>
      <c r="I91" s="302"/>
    </row>
    <row r="92" spans="1:13" s="1" customFormat="1" ht="15.5" x14ac:dyDescent="0.35">
      <c r="A92" s="40"/>
      <c r="C92" s="305">
        <f>IF($C$82="Genèric",$I$82)</f>
        <v>0</v>
      </c>
      <c r="D92" s="305"/>
      <c r="E92" s="305"/>
      <c r="F92" s="303">
        <f>IF($E$8="Acreditat TECNIO",SUM($I$74+$I$78),0)</f>
        <v>0</v>
      </c>
      <c r="G92" s="304"/>
      <c r="H92" s="304"/>
      <c r="I92" s="304"/>
    </row>
    <row r="93" spans="1:13" s="1" customFormat="1" ht="15" thickBot="1" x14ac:dyDescent="0.4">
      <c r="A93" s="40"/>
      <c r="F93" s="302" t="s">
        <v>81</v>
      </c>
      <c r="G93" s="302"/>
      <c r="H93" s="302"/>
      <c r="I93" s="302"/>
    </row>
    <row r="94" spans="1:13" s="1" customFormat="1" ht="15.5" x14ac:dyDescent="0.35">
      <c r="A94" s="40"/>
      <c r="F94" s="303">
        <f>$F$83</f>
        <v>0</v>
      </c>
      <c r="G94" s="304"/>
      <c r="H94" s="304"/>
      <c r="I94" s="304"/>
    </row>
    <row r="95" spans="1:13" s="1" customFormat="1" x14ac:dyDescent="0.35">
      <c r="A95" s="40"/>
    </row>
    <row r="96" spans="1:13" s="1" customFormat="1" x14ac:dyDescent="0.35">
      <c r="A96" s="40"/>
    </row>
    <row r="97" spans="1:1" s="1" customFormat="1" x14ac:dyDescent="0.35">
      <c r="A97" s="40"/>
    </row>
    <row r="98" spans="1:1" s="1" customFormat="1" x14ac:dyDescent="0.35">
      <c r="A98" s="40"/>
    </row>
    <row r="99" spans="1:1" s="1" customFormat="1" x14ac:dyDescent="0.35">
      <c r="A99" s="40"/>
    </row>
    <row r="100" spans="1:1" s="1" customFormat="1" x14ac:dyDescent="0.35">
      <c r="A100" s="40"/>
    </row>
    <row r="101" spans="1:1" s="1" customFormat="1" x14ac:dyDescent="0.35">
      <c r="A101" s="40"/>
    </row>
    <row r="102" spans="1:1" s="1" customFormat="1" x14ac:dyDescent="0.35">
      <c r="A102" s="40"/>
    </row>
    <row r="103" spans="1:1" s="1" customFormat="1" x14ac:dyDescent="0.35">
      <c r="A103" s="40"/>
    </row>
    <row r="104" spans="1:1" s="1" customFormat="1" x14ac:dyDescent="0.35">
      <c r="A104" s="40"/>
    </row>
    <row r="105" spans="1:1" s="1" customFormat="1" x14ac:dyDescent="0.35">
      <c r="A105" s="40"/>
    </row>
    <row r="106" spans="1:1" s="1" customFormat="1" x14ac:dyDescent="0.35">
      <c r="A106" s="40"/>
    </row>
    <row r="107" spans="1:1" s="1" customFormat="1" x14ac:dyDescent="0.35">
      <c r="A107" s="40"/>
    </row>
    <row r="108" spans="1:1" s="1" customFormat="1" x14ac:dyDescent="0.35">
      <c r="A108" s="40"/>
    </row>
    <row r="109" spans="1:1" s="1" customFormat="1" x14ac:dyDescent="0.35">
      <c r="A109" s="40"/>
    </row>
    <row r="110" spans="1:1" s="1" customFormat="1" x14ac:dyDescent="0.35">
      <c r="A110" s="40"/>
    </row>
    <row r="111" spans="1:1" s="1" customFormat="1" x14ac:dyDescent="0.35">
      <c r="A111" s="40"/>
    </row>
    <row r="112" spans="1:1" s="1" customFormat="1" x14ac:dyDescent="0.35">
      <c r="A112" s="40"/>
    </row>
    <row r="113" spans="1:1" s="1" customFormat="1" x14ac:dyDescent="0.35">
      <c r="A113" s="40"/>
    </row>
    <row r="114" spans="1:1" s="1" customFormat="1" x14ac:dyDescent="0.35">
      <c r="A114" s="40"/>
    </row>
    <row r="115" spans="1:1" s="1" customFormat="1" x14ac:dyDescent="0.35">
      <c r="A115" s="40"/>
    </row>
    <row r="116" spans="1:1" s="1" customFormat="1" x14ac:dyDescent="0.35">
      <c r="A116" s="40"/>
    </row>
    <row r="117" spans="1:1" s="1" customFormat="1" x14ac:dyDescent="0.35">
      <c r="A117" s="40"/>
    </row>
    <row r="118" spans="1:1" s="1" customFormat="1" x14ac:dyDescent="0.35">
      <c r="A118" s="40"/>
    </row>
    <row r="119" spans="1:1" s="1" customFormat="1" x14ac:dyDescent="0.35">
      <c r="A119" s="40"/>
    </row>
    <row r="120" spans="1:1" s="1" customFormat="1" x14ac:dyDescent="0.35">
      <c r="A120" s="40"/>
    </row>
    <row r="121" spans="1:1" s="1" customFormat="1" x14ac:dyDescent="0.35">
      <c r="A121" s="40"/>
    </row>
    <row r="122" spans="1:1" s="1" customFormat="1" x14ac:dyDescent="0.35">
      <c r="A122" s="40"/>
    </row>
    <row r="123" spans="1:1" s="1" customFormat="1" x14ac:dyDescent="0.35">
      <c r="A123" s="40"/>
    </row>
    <row r="124" spans="1:1" s="1" customFormat="1" x14ac:dyDescent="0.35">
      <c r="A124" s="40"/>
    </row>
    <row r="125" spans="1:1" s="1" customFormat="1" x14ac:dyDescent="0.35">
      <c r="A125" s="40"/>
    </row>
    <row r="126" spans="1:1" s="1" customFormat="1" x14ac:dyDescent="0.35">
      <c r="A126" s="40"/>
    </row>
    <row r="127" spans="1:1" s="1" customFormat="1" x14ac:dyDescent="0.35">
      <c r="A127" s="40"/>
    </row>
    <row r="128" spans="1:1" s="1" customFormat="1" x14ac:dyDescent="0.35">
      <c r="A128" s="40"/>
    </row>
    <row r="129" spans="1:1" s="1" customFormat="1" x14ac:dyDescent="0.35">
      <c r="A129" s="40"/>
    </row>
    <row r="130" spans="1:1" s="1" customFormat="1" x14ac:dyDescent="0.35">
      <c r="A130" s="40"/>
    </row>
    <row r="131" spans="1:1" s="1" customFormat="1" x14ac:dyDescent="0.35">
      <c r="A131" s="40"/>
    </row>
    <row r="132" spans="1:1" s="1" customFormat="1" x14ac:dyDescent="0.35">
      <c r="A132" s="40"/>
    </row>
    <row r="133" spans="1:1" s="1" customFormat="1" x14ac:dyDescent="0.35">
      <c r="A133" s="40"/>
    </row>
    <row r="134" spans="1:1" s="1" customFormat="1" x14ac:dyDescent="0.35">
      <c r="A134" s="40"/>
    </row>
    <row r="135" spans="1:1" s="1" customFormat="1" x14ac:dyDescent="0.35">
      <c r="A135" s="40"/>
    </row>
    <row r="136" spans="1:1" s="1" customFormat="1" x14ac:dyDescent="0.35">
      <c r="A136" s="40"/>
    </row>
    <row r="137" spans="1:1" s="1" customFormat="1" x14ac:dyDescent="0.35">
      <c r="A137" s="40"/>
    </row>
    <row r="138" spans="1:1" s="1" customFormat="1" x14ac:dyDescent="0.35">
      <c r="A138" s="40"/>
    </row>
    <row r="139" spans="1:1" s="1" customFormat="1" x14ac:dyDescent="0.35">
      <c r="A139" s="40"/>
    </row>
    <row r="140" spans="1:1" s="1" customFormat="1" x14ac:dyDescent="0.35">
      <c r="A140" s="40"/>
    </row>
    <row r="141" spans="1:1" s="1" customFormat="1" x14ac:dyDescent="0.35">
      <c r="A141" s="40"/>
    </row>
    <row r="142" spans="1:1" s="1" customFormat="1" x14ac:dyDescent="0.35">
      <c r="A142" s="40"/>
    </row>
    <row r="143" spans="1:1" s="1" customFormat="1" x14ac:dyDescent="0.35">
      <c r="A143" s="40"/>
    </row>
    <row r="144" spans="1:1" s="1" customFormat="1" x14ac:dyDescent="0.35">
      <c r="A144" s="40"/>
    </row>
    <row r="145" spans="1:1" s="1" customFormat="1" x14ac:dyDescent="0.35">
      <c r="A145" s="40"/>
    </row>
    <row r="146" spans="1:1" s="1" customFormat="1" x14ac:dyDescent="0.35">
      <c r="A146" s="40"/>
    </row>
    <row r="147" spans="1:1" s="1" customFormat="1" x14ac:dyDescent="0.35">
      <c r="A147" s="40"/>
    </row>
    <row r="148" spans="1:1" s="1" customFormat="1" x14ac:dyDescent="0.35">
      <c r="A148" s="40"/>
    </row>
    <row r="149" spans="1:1" s="1" customFormat="1" x14ac:dyDescent="0.35">
      <c r="A149" s="40"/>
    </row>
    <row r="150" spans="1:1" s="1" customFormat="1" x14ac:dyDescent="0.35">
      <c r="A150" s="40"/>
    </row>
    <row r="151" spans="1:1" s="1" customFormat="1" x14ac:dyDescent="0.35">
      <c r="A151" s="40"/>
    </row>
    <row r="152" spans="1:1" s="1" customFormat="1" x14ac:dyDescent="0.35">
      <c r="A152" s="40"/>
    </row>
    <row r="153" spans="1:1" s="1" customFormat="1" x14ac:dyDescent="0.35">
      <c r="A153" s="40"/>
    </row>
    <row r="154" spans="1:1" s="1" customFormat="1" x14ac:dyDescent="0.35">
      <c r="A154" s="40"/>
    </row>
    <row r="155" spans="1:1" s="1" customFormat="1" x14ac:dyDescent="0.35">
      <c r="A155" s="40"/>
    </row>
    <row r="156" spans="1:1" s="1" customFormat="1" x14ac:dyDescent="0.35">
      <c r="A156" s="40"/>
    </row>
    <row r="157" spans="1:1" s="1" customFormat="1" x14ac:dyDescent="0.35">
      <c r="A157" s="40"/>
    </row>
    <row r="158" spans="1:1" s="1" customFormat="1" x14ac:dyDescent="0.35">
      <c r="A158" s="40"/>
    </row>
    <row r="159" spans="1:1" s="1" customFormat="1" x14ac:dyDescent="0.35">
      <c r="A159" s="40"/>
    </row>
    <row r="160" spans="1:1" s="1" customFormat="1" x14ac:dyDescent="0.35">
      <c r="A160" s="40"/>
    </row>
    <row r="161" spans="1:1" s="1" customFormat="1" x14ac:dyDescent="0.35">
      <c r="A161" s="40"/>
    </row>
    <row r="162" spans="1:1" s="1" customFormat="1" x14ac:dyDescent="0.35">
      <c r="A162" s="40"/>
    </row>
    <row r="163" spans="1:1" s="1" customFormat="1" x14ac:dyDescent="0.35">
      <c r="A163" s="40"/>
    </row>
    <row r="164" spans="1:1" s="1" customFormat="1" x14ac:dyDescent="0.35">
      <c r="A164" s="40"/>
    </row>
    <row r="165" spans="1:1" s="1" customFormat="1" x14ac:dyDescent="0.35">
      <c r="A165" s="40"/>
    </row>
    <row r="166" spans="1:1" s="1" customFormat="1" x14ac:dyDescent="0.35">
      <c r="A166" s="40"/>
    </row>
    <row r="167" spans="1:1" s="1" customFormat="1" x14ac:dyDescent="0.35">
      <c r="A167" s="40"/>
    </row>
    <row r="168" spans="1:1" s="1" customFormat="1" x14ac:dyDescent="0.35">
      <c r="A168" s="40"/>
    </row>
    <row r="169" spans="1:1" s="1" customFormat="1" x14ac:dyDescent="0.35">
      <c r="A169" s="40"/>
    </row>
    <row r="170" spans="1:1" s="1" customFormat="1" x14ac:dyDescent="0.35">
      <c r="A170" s="40"/>
    </row>
    <row r="171" spans="1:1" s="1" customFormat="1" x14ac:dyDescent="0.35">
      <c r="A171" s="40"/>
    </row>
    <row r="172" spans="1:1" s="1" customFormat="1" x14ac:dyDescent="0.35">
      <c r="A172" s="40"/>
    </row>
    <row r="173" spans="1:1" s="1" customFormat="1" x14ac:dyDescent="0.35">
      <c r="A173" s="40"/>
    </row>
    <row r="174" spans="1:1" s="1" customFormat="1" x14ac:dyDescent="0.35">
      <c r="A174" s="40"/>
    </row>
    <row r="175" spans="1:1" s="1" customFormat="1" x14ac:dyDescent="0.35">
      <c r="A175" s="40"/>
    </row>
    <row r="176" spans="1:1" s="1" customFormat="1" x14ac:dyDescent="0.35">
      <c r="A176" s="40"/>
    </row>
    <row r="177" spans="1:1" s="1" customFormat="1" x14ac:dyDescent="0.35">
      <c r="A177" s="40"/>
    </row>
    <row r="178" spans="1:1" s="1" customFormat="1" x14ac:dyDescent="0.35">
      <c r="A178" s="40"/>
    </row>
    <row r="179" spans="1:1" s="1" customFormat="1" x14ac:dyDescent="0.35">
      <c r="A179" s="40"/>
    </row>
    <row r="180" spans="1:1" s="1" customFormat="1" x14ac:dyDescent="0.35">
      <c r="A180" s="40"/>
    </row>
    <row r="181" spans="1:1" s="1" customFormat="1" x14ac:dyDescent="0.35">
      <c r="A181" s="40"/>
    </row>
    <row r="182" spans="1:1" s="1" customFormat="1" x14ac:dyDescent="0.35">
      <c r="A182" s="40"/>
    </row>
    <row r="183" spans="1:1" s="1" customFormat="1" x14ac:dyDescent="0.35">
      <c r="A183" s="40"/>
    </row>
    <row r="184" spans="1:1" s="1" customFormat="1" x14ac:dyDescent="0.35">
      <c r="A184" s="40"/>
    </row>
    <row r="185" spans="1:1" s="1" customFormat="1" x14ac:dyDescent="0.35">
      <c r="A185" s="40"/>
    </row>
    <row r="186" spans="1:1" s="1" customFormat="1" x14ac:dyDescent="0.35">
      <c r="A186" s="40"/>
    </row>
    <row r="187" spans="1:1" s="1" customFormat="1" x14ac:dyDescent="0.35">
      <c r="A187" s="40"/>
    </row>
    <row r="188" spans="1:1" s="1" customFormat="1" x14ac:dyDescent="0.35">
      <c r="A188" s="40"/>
    </row>
    <row r="189" spans="1:1" s="1" customFormat="1" x14ac:dyDescent="0.35">
      <c r="A189" s="40"/>
    </row>
    <row r="190" spans="1:1" s="1" customFormat="1" x14ac:dyDescent="0.35">
      <c r="A190" s="40"/>
    </row>
    <row r="191" spans="1:1" s="1" customFormat="1" x14ac:dyDescent="0.35">
      <c r="A191" s="40"/>
    </row>
    <row r="192" spans="1:1" s="1" customFormat="1" x14ac:dyDescent="0.35">
      <c r="A192" s="40"/>
    </row>
    <row r="193" spans="1:1" s="1" customFormat="1" x14ac:dyDescent="0.35">
      <c r="A193" s="40"/>
    </row>
    <row r="194" spans="1:1" s="1" customFormat="1" x14ac:dyDescent="0.35">
      <c r="A194" s="40"/>
    </row>
    <row r="195" spans="1:1" s="1" customFormat="1" x14ac:dyDescent="0.35">
      <c r="A195" s="40"/>
    </row>
    <row r="196" spans="1:1" s="1" customFormat="1" x14ac:dyDescent="0.35">
      <c r="A196" s="40"/>
    </row>
    <row r="197" spans="1:1" s="1" customFormat="1" x14ac:dyDescent="0.35">
      <c r="A197" s="40"/>
    </row>
    <row r="198" spans="1:1" s="1" customFormat="1" x14ac:dyDescent="0.35">
      <c r="A198" s="40"/>
    </row>
    <row r="199" spans="1:1" s="1" customFormat="1" x14ac:dyDescent="0.35">
      <c r="A199" s="40"/>
    </row>
    <row r="200" spans="1:1" s="1" customFormat="1" x14ac:dyDescent="0.35">
      <c r="A200" s="40"/>
    </row>
    <row r="201" spans="1:1" s="1" customFormat="1" x14ac:dyDescent="0.35">
      <c r="A201" s="40"/>
    </row>
    <row r="202" spans="1:1" s="1" customFormat="1" x14ac:dyDescent="0.35">
      <c r="A202" s="40"/>
    </row>
    <row r="203" spans="1:1" s="1" customFormat="1" x14ac:dyDescent="0.35">
      <c r="A203" s="40"/>
    </row>
    <row r="204" spans="1:1" s="1" customFormat="1" x14ac:dyDescent="0.35">
      <c r="A204" s="40"/>
    </row>
    <row r="205" spans="1:1" s="1" customFormat="1" x14ac:dyDescent="0.35">
      <c r="A205" s="40"/>
    </row>
    <row r="206" spans="1:1" s="1" customFormat="1" x14ac:dyDescent="0.35">
      <c r="A206" s="40"/>
    </row>
    <row r="207" spans="1:1" s="1" customFormat="1" x14ac:dyDescent="0.35">
      <c r="A207" s="40"/>
    </row>
    <row r="208" spans="1:1" s="1" customFormat="1" x14ac:dyDescent="0.35">
      <c r="A208" s="40"/>
    </row>
    <row r="209" spans="1:1" s="1" customFormat="1" x14ac:dyDescent="0.35">
      <c r="A209" s="40"/>
    </row>
    <row r="210" spans="1:1" s="1" customFormat="1" x14ac:dyDescent="0.35">
      <c r="A210" s="40"/>
    </row>
    <row r="211" spans="1:1" s="1" customFormat="1" x14ac:dyDescent="0.35">
      <c r="A211" s="40"/>
    </row>
    <row r="212" spans="1:1" s="1" customFormat="1" x14ac:dyDescent="0.35">
      <c r="A212" s="40"/>
    </row>
    <row r="213" spans="1:1" s="1" customFormat="1" x14ac:dyDescent="0.35">
      <c r="A213" s="40"/>
    </row>
    <row r="214" spans="1:1" s="1" customFormat="1" x14ac:dyDescent="0.35">
      <c r="A214" s="40"/>
    </row>
    <row r="215" spans="1:1" s="1" customFormat="1" x14ac:dyDescent="0.35">
      <c r="A215" s="40"/>
    </row>
    <row r="216" spans="1:1" s="1" customFormat="1" x14ac:dyDescent="0.35">
      <c r="A216" s="40"/>
    </row>
    <row r="217" spans="1:1" s="1" customFormat="1" x14ac:dyDescent="0.35">
      <c r="A217" s="40"/>
    </row>
    <row r="218" spans="1:1" s="1" customFormat="1" x14ac:dyDescent="0.35">
      <c r="A218" s="40"/>
    </row>
    <row r="219" spans="1:1" s="1" customFormat="1" x14ac:dyDescent="0.35">
      <c r="A219" s="40"/>
    </row>
    <row r="220" spans="1:1" s="1" customFormat="1" x14ac:dyDescent="0.35">
      <c r="A220" s="40"/>
    </row>
    <row r="221" spans="1:1" s="1" customFormat="1" x14ac:dyDescent="0.35">
      <c r="A221" s="40"/>
    </row>
    <row r="222" spans="1:1" s="1" customFormat="1" x14ac:dyDescent="0.35">
      <c r="A222" s="40"/>
    </row>
    <row r="223" spans="1:1" s="1" customFormat="1" x14ac:dyDescent="0.35">
      <c r="A223" s="40"/>
    </row>
    <row r="224" spans="1:1" s="1" customFormat="1" x14ac:dyDescent="0.35">
      <c r="A224" s="40"/>
    </row>
    <row r="225" spans="1:1" s="1" customFormat="1" x14ac:dyDescent="0.35">
      <c r="A225" s="40"/>
    </row>
    <row r="226" spans="1:1" s="1" customFormat="1" x14ac:dyDescent="0.35">
      <c r="A226" s="40"/>
    </row>
    <row r="227" spans="1:1" s="1" customFormat="1" x14ac:dyDescent="0.35">
      <c r="A227" s="40"/>
    </row>
    <row r="228" spans="1:1" s="1" customFormat="1" x14ac:dyDescent="0.35">
      <c r="A228" s="40"/>
    </row>
    <row r="229" spans="1:1" s="1" customFormat="1" x14ac:dyDescent="0.35">
      <c r="A229" s="40"/>
    </row>
    <row r="230" spans="1:1" s="1" customFormat="1" x14ac:dyDescent="0.35">
      <c r="A230" s="40"/>
    </row>
    <row r="231" spans="1:1" s="1" customFormat="1" x14ac:dyDescent="0.35">
      <c r="A231" s="40"/>
    </row>
    <row r="232" spans="1:1" s="1" customFormat="1" x14ac:dyDescent="0.35">
      <c r="A232" s="40"/>
    </row>
    <row r="233" spans="1:1" s="1" customFormat="1" x14ac:dyDescent="0.35">
      <c r="A233" s="40"/>
    </row>
    <row r="234" spans="1:1" s="1" customFormat="1" x14ac:dyDescent="0.35">
      <c r="A234" s="40"/>
    </row>
    <row r="235" spans="1:1" s="1" customFormat="1" x14ac:dyDescent="0.35">
      <c r="A235" s="40"/>
    </row>
    <row r="236" spans="1:1" s="1" customFormat="1" x14ac:dyDescent="0.35">
      <c r="A236" s="40"/>
    </row>
    <row r="237" spans="1:1" s="1" customFormat="1" x14ac:dyDescent="0.35">
      <c r="A237" s="40"/>
    </row>
    <row r="238" spans="1:1" s="1" customFormat="1" x14ac:dyDescent="0.35">
      <c r="A238" s="40"/>
    </row>
    <row r="239" spans="1:1" s="1" customFormat="1" x14ac:dyDescent="0.35">
      <c r="A239" s="40"/>
    </row>
    <row r="240" spans="1:1" s="1" customFormat="1" x14ac:dyDescent="0.35">
      <c r="A240" s="40"/>
    </row>
    <row r="241" spans="1:1" s="1" customFormat="1" x14ac:dyDescent="0.35">
      <c r="A241" s="40"/>
    </row>
    <row r="242" spans="1:1" s="1" customFormat="1" x14ac:dyDescent="0.35">
      <c r="A242" s="40"/>
    </row>
    <row r="243" spans="1:1" s="1" customFormat="1" x14ac:dyDescent="0.35">
      <c r="A243" s="40"/>
    </row>
    <row r="244" spans="1:1" s="1" customFormat="1" x14ac:dyDescent="0.35">
      <c r="A244" s="40"/>
    </row>
    <row r="245" spans="1:1" s="1" customFormat="1" x14ac:dyDescent="0.35">
      <c r="A245" s="40"/>
    </row>
    <row r="246" spans="1:1" s="1" customFormat="1" x14ac:dyDescent="0.35">
      <c r="A246" s="40"/>
    </row>
    <row r="247" spans="1:1" s="1" customFormat="1" x14ac:dyDescent="0.35">
      <c r="A247" s="40"/>
    </row>
    <row r="248" spans="1:1" s="1" customFormat="1" x14ac:dyDescent="0.35">
      <c r="A248" s="40"/>
    </row>
    <row r="249" spans="1:1" s="1" customFormat="1" x14ac:dyDescent="0.35">
      <c r="A249" s="40"/>
    </row>
    <row r="250" spans="1:1" s="1" customFormat="1" x14ac:dyDescent="0.35">
      <c r="A250" s="40"/>
    </row>
    <row r="251" spans="1:1" s="1" customFormat="1" x14ac:dyDescent="0.35">
      <c r="A251" s="40"/>
    </row>
    <row r="252" spans="1:1" s="1" customFormat="1" x14ac:dyDescent="0.35">
      <c r="A252" s="40"/>
    </row>
    <row r="253" spans="1:1" s="1" customFormat="1" x14ac:dyDescent="0.35">
      <c r="A253" s="40"/>
    </row>
    <row r="254" spans="1:1" s="1" customFormat="1" x14ac:dyDescent="0.35">
      <c r="A254" s="40"/>
    </row>
    <row r="255" spans="1:1" s="1" customFormat="1" x14ac:dyDescent="0.35">
      <c r="A255" s="40"/>
    </row>
    <row r="256" spans="1:1" s="1" customFormat="1" x14ac:dyDescent="0.35">
      <c r="A256" s="40"/>
    </row>
    <row r="257" spans="1:1" s="1" customFormat="1" x14ac:dyDescent="0.35">
      <c r="A257" s="40"/>
    </row>
    <row r="258" spans="1:1" s="1" customFormat="1" x14ac:dyDescent="0.35">
      <c r="A258" s="40"/>
    </row>
    <row r="259" spans="1:1" s="1" customFormat="1" x14ac:dyDescent="0.35">
      <c r="A259" s="40"/>
    </row>
    <row r="260" spans="1:1" s="1" customFormat="1" x14ac:dyDescent="0.35">
      <c r="A260" s="40"/>
    </row>
    <row r="261" spans="1:1" s="1" customFormat="1" x14ac:dyDescent="0.35">
      <c r="A261" s="40"/>
    </row>
    <row r="262" spans="1:1" s="1" customFormat="1" x14ac:dyDescent="0.35">
      <c r="A262" s="40"/>
    </row>
    <row r="263" spans="1:1" s="1" customFormat="1" x14ac:dyDescent="0.35">
      <c r="A263" s="40"/>
    </row>
    <row r="264" spans="1:1" s="1" customFormat="1" x14ac:dyDescent="0.35">
      <c r="A264" s="40"/>
    </row>
    <row r="265" spans="1:1" s="1" customFormat="1" x14ac:dyDescent="0.35">
      <c r="A265" s="40"/>
    </row>
    <row r="266" spans="1:1" s="1" customFormat="1" x14ac:dyDescent="0.35">
      <c r="A266" s="40"/>
    </row>
    <row r="267" spans="1:1" s="1" customFormat="1" x14ac:dyDescent="0.35">
      <c r="A267" s="40"/>
    </row>
    <row r="268" spans="1:1" s="1" customFormat="1" x14ac:dyDescent="0.35">
      <c r="A268" s="40"/>
    </row>
    <row r="269" spans="1:1" s="1" customFormat="1" x14ac:dyDescent="0.35">
      <c r="A269" s="40"/>
    </row>
    <row r="270" spans="1:1" s="1" customFormat="1" x14ac:dyDescent="0.35">
      <c r="A270" s="40"/>
    </row>
    <row r="271" spans="1:1" s="1" customFormat="1" x14ac:dyDescent="0.35">
      <c r="A271" s="40"/>
    </row>
    <row r="272" spans="1:1" s="1" customFormat="1" x14ac:dyDescent="0.35">
      <c r="A272" s="40"/>
    </row>
    <row r="273" spans="1:1" s="1" customFormat="1" x14ac:dyDescent="0.35">
      <c r="A273" s="40"/>
    </row>
    <row r="274" spans="1:1" s="1" customFormat="1" x14ac:dyDescent="0.35">
      <c r="A274" s="40"/>
    </row>
    <row r="275" spans="1:1" s="1" customFormat="1" x14ac:dyDescent="0.35">
      <c r="A275" s="40"/>
    </row>
    <row r="276" spans="1:1" s="1" customFormat="1" x14ac:dyDescent="0.35">
      <c r="A276" s="40"/>
    </row>
    <row r="277" spans="1:1" s="1" customFormat="1" x14ac:dyDescent="0.35">
      <c r="A277" s="40"/>
    </row>
    <row r="278" spans="1:1" s="1" customFormat="1" x14ac:dyDescent="0.35">
      <c r="A278" s="40"/>
    </row>
    <row r="279" spans="1:1" s="1" customFormat="1" x14ac:dyDescent="0.35">
      <c r="A279" s="40"/>
    </row>
    <row r="280" spans="1:1" s="1" customFormat="1" x14ac:dyDescent="0.35">
      <c r="A280" s="40"/>
    </row>
    <row r="281" spans="1:1" s="1" customFormat="1" x14ac:dyDescent="0.35">
      <c r="A281" s="40"/>
    </row>
    <row r="282" spans="1:1" s="1" customFormat="1" x14ac:dyDescent="0.35">
      <c r="A282" s="40"/>
    </row>
    <row r="283" spans="1:1" s="1" customFormat="1" x14ac:dyDescent="0.35">
      <c r="A283" s="40"/>
    </row>
    <row r="284" spans="1:1" s="1" customFormat="1" x14ac:dyDescent="0.35">
      <c r="A284" s="40"/>
    </row>
    <row r="285" spans="1:1" s="1" customFormat="1" x14ac:dyDescent="0.35">
      <c r="A285" s="40"/>
    </row>
    <row r="286" spans="1:1" s="1" customFormat="1" x14ac:dyDescent="0.35">
      <c r="A286" s="40"/>
    </row>
    <row r="287" spans="1:1" s="1" customFormat="1" x14ac:dyDescent="0.35">
      <c r="A287" s="40"/>
    </row>
    <row r="288" spans="1:1" s="1" customFormat="1" x14ac:dyDescent="0.35">
      <c r="A288" s="40"/>
    </row>
    <row r="289" spans="1:1" s="1" customFormat="1" x14ac:dyDescent="0.35">
      <c r="A289" s="40"/>
    </row>
    <row r="290" spans="1:1" s="1" customFormat="1" x14ac:dyDescent="0.35">
      <c r="A290" s="40"/>
    </row>
    <row r="291" spans="1:1" s="1" customFormat="1" x14ac:dyDescent="0.35">
      <c r="A291" s="40"/>
    </row>
    <row r="292" spans="1:1" s="1" customFormat="1" x14ac:dyDescent="0.35">
      <c r="A292" s="40"/>
    </row>
    <row r="293" spans="1:1" s="1" customFormat="1" x14ac:dyDescent="0.35">
      <c r="A293" s="40"/>
    </row>
    <row r="294" spans="1:1" s="1" customFormat="1" x14ac:dyDescent="0.35">
      <c r="A294" s="40"/>
    </row>
    <row r="295" spans="1:1" s="1" customFormat="1" x14ac:dyDescent="0.35">
      <c r="A295" s="40"/>
    </row>
    <row r="296" spans="1:1" s="1" customFormat="1" x14ac:dyDescent="0.35">
      <c r="A296" s="40"/>
    </row>
    <row r="297" spans="1:1" s="1" customFormat="1" x14ac:dyDescent="0.35">
      <c r="A297" s="40"/>
    </row>
    <row r="298" spans="1:1" s="1" customFormat="1" x14ac:dyDescent="0.35">
      <c r="A298" s="40"/>
    </row>
    <row r="299" spans="1:1" s="1" customFormat="1" x14ac:dyDescent="0.35">
      <c r="A299" s="40"/>
    </row>
    <row r="300" spans="1:1" s="1" customFormat="1" x14ac:dyDescent="0.35">
      <c r="A300" s="40"/>
    </row>
    <row r="301" spans="1:1" s="1" customFormat="1" x14ac:dyDescent="0.35">
      <c r="A301" s="40"/>
    </row>
    <row r="302" spans="1:1" s="1" customFormat="1" x14ac:dyDescent="0.35">
      <c r="A302" s="40"/>
    </row>
    <row r="303" spans="1:1" s="1" customFormat="1" x14ac:dyDescent="0.35">
      <c r="A303" s="40"/>
    </row>
    <row r="304" spans="1:1" s="1" customFormat="1" x14ac:dyDescent="0.35">
      <c r="A304" s="40"/>
    </row>
    <row r="305" spans="1:1" s="1" customFormat="1" x14ac:dyDescent="0.35">
      <c r="A305" s="40"/>
    </row>
    <row r="306" spans="1:1" s="1" customFormat="1" x14ac:dyDescent="0.35">
      <c r="A306" s="40"/>
    </row>
    <row r="307" spans="1:1" s="1" customFormat="1" x14ac:dyDescent="0.35">
      <c r="A307" s="40"/>
    </row>
    <row r="308" spans="1:1" s="1" customFormat="1" x14ac:dyDescent="0.35">
      <c r="A308" s="40"/>
    </row>
    <row r="309" spans="1:1" s="1" customFormat="1" x14ac:dyDescent="0.35">
      <c r="A309" s="40"/>
    </row>
    <row r="310" spans="1:1" s="1" customFormat="1" x14ac:dyDescent="0.35">
      <c r="A310" s="40"/>
    </row>
    <row r="311" spans="1:1" s="1" customFormat="1" x14ac:dyDescent="0.35">
      <c r="A311" s="40"/>
    </row>
    <row r="312" spans="1:1" s="1" customFormat="1" x14ac:dyDescent="0.35">
      <c r="A312" s="40"/>
    </row>
    <row r="313" spans="1:1" s="1" customFormat="1" x14ac:dyDescent="0.35">
      <c r="A313" s="40"/>
    </row>
    <row r="314" spans="1:1" s="1" customFormat="1" x14ac:dyDescent="0.35">
      <c r="A314" s="40"/>
    </row>
    <row r="315" spans="1:1" s="1" customFormat="1" x14ac:dyDescent="0.35">
      <c r="A315" s="40"/>
    </row>
    <row r="316" spans="1:1" s="1" customFormat="1" x14ac:dyDescent="0.35">
      <c r="A316" s="40"/>
    </row>
    <row r="317" spans="1:1" s="1" customFormat="1" x14ac:dyDescent="0.35">
      <c r="A317" s="40"/>
    </row>
    <row r="318" spans="1:1" s="1" customFormat="1" x14ac:dyDescent="0.35">
      <c r="A318" s="40"/>
    </row>
    <row r="319" spans="1:1" s="1" customFormat="1" x14ac:dyDescent="0.35">
      <c r="A319" s="40"/>
    </row>
    <row r="320" spans="1:1" s="1" customFormat="1" x14ac:dyDescent="0.35">
      <c r="A320" s="40"/>
    </row>
    <row r="321" spans="1:1" s="1" customFormat="1" x14ac:dyDescent="0.35">
      <c r="A321" s="40"/>
    </row>
    <row r="322" spans="1:1" s="1" customFormat="1" x14ac:dyDescent="0.35">
      <c r="A322" s="40"/>
    </row>
    <row r="323" spans="1:1" s="1" customFormat="1" x14ac:dyDescent="0.35">
      <c r="A323" s="40"/>
    </row>
    <row r="324" spans="1:1" s="1" customFormat="1" x14ac:dyDescent="0.35">
      <c r="A324" s="40"/>
    </row>
    <row r="325" spans="1:1" s="1" customFormat="1" x14ac:dyDescent="0.35">
      <c r="A325" s="40"/>
    </row>
    <row r="326" spans="1:1" s="1" customFormat="1" x14ac:dyDescent="0.35">
      <c r="A326" s="40"/>
    </row>
    <row r="327" spans="1:1" s="1" customFormat="1" x14ac:dyDescent="0.35">
      <c r="A327" s="40"/>
    </row>
    <row r="328" spans="1:1" s="1" customFormat="1" x14ac:dyDescent="0.35">
      <c r="A328" s="40"/>
    </row>
    <row r="329" spans="1:1" s="1" customFormat="1" x14ac:dyDescent="0.35">
      <c r="A329" s="40"/>
    </row>
    <row r="330" spans="1:1" s="1" customFormat="1" x14ac:dyDescent="0.35">
      <c r="A330" s="40"/>
    </row>
    <row r="331" spans="1:1" s="1" customFormat="1" x14ac:dyDescent="0.35">
      <c r="A331" s="40"/>
    </row>
    <row r="332" spans="1:1" s="1" customFormat="1" x14ac:dyDescent="0.35">
      <c r="A332" s="40"/>
    </row>
    <row r="333" spans="1:1" s="1" customFormat="1" x14ac:dyDescent="0.35">
      <c r="A333" s="40"/>
    </row>
    <row r="334" spans="1:1" s="1" customFormat="1" x14ac:dyDescent="0.35">
      <c r="A334" s="40"/>
    </row>
    <row r="335" spans="1:1" s="1" customFormat="1" x14ac:dyDescent="0.35">
      <c r="A335" s="40"/>
    </row>
    <row r="336" spans="1:1" s="1" customFormat="1" x14ac:dyDescent="0.35">
      <c r="A336" s="40"/>
    </row>
    <row r="337" spans="1:1" s="1" customFormat="1" x14ac:dyDescent="0.35">
      <c r="A337" s="40"/>
    </row>
    <row r="338" spans="1:1" s="1" customFormat="1" x14ac:dyDescent="0.35">
      <c r="A338" s="40"/>
    </row>
    <row r="339" spans="1:1" s="1" customFormat="1" x14ac:dyDescent="0.35">
      <c r="A339" s="40"/>
    </row>
    <row r="340" spans="1:1" s="1" customFormat="1" x14ac:dyDescent="0.35">
      <c r="A340" s="40"/>
    </row>
    <row r="341" spans="1:1" s="1" customFormat="1" x14ac:dyDescent="0.35">
      <c r="A341" s="40"/>
    </row>
    <row r="342" spans="1:1" s="1" customFormat="1" x14ac:dyDescent="0.35">
      <c r="A342" s="40"/>
    </row>
    <row r="343" spans="1:1" s="1" customFormat="1" x14ac:dyDescent="0.35">
      <c r="A343" s="40"/>
    </row>
    <row r="344" spans="1:1" s="1" customFormat="1" x14ac:dyDescent="0.35">
      <c r="A344" s="40"/>
    </row>
    <row r="345" spans="1:1" s="1" customFormat="1" x14ac:dyDescent="0.35">
      <c r="A345" s="40"/>
    </row>
    <row r="346" spans="1:1" s="1" customFormat="1" x14ac:dyDescent="0.35">
      <c r="A346" s="40"/>
    </row>
    <row r="347" spans="1:1" s="1" customFormat="1" x14ac:dyDescent="0.35">
      <c r="A347" s="40"/>
    </row>
    <row r="348" spans="1:1" s="1" customFormat="1" x14ac:dyDescent="0.35">
      <c r="A348" s="40"/>
    </row>
    <row r="349" spans="1:1" s="1" customFormat="1" x14ac:dyDescent="0.35">
      <c r="A349" s="40"/>
    </row>
    <row r="350" spans="1:1" s="1" customFormat="1" x14ac:dyDescent="0.35">
      <c r="A350" s="40"/>
    </row>
    <row r="351" spans="1:1" s="1" customFormat="1" x14ac:dyDescent="0.35">
      <c r="A351" s="40"/>
    </row>
    <row r="352" spans="1:1" s="1" customFormat="1" x14ac:dyDescent="0.35">
      <c r="A352" s="40"/>
    </row>
    <row r="353" spans="1:1" s="1" customFormat="1" x14ac:dyDescent="0.35">
      <c r="A353" s="40"/>
    </row>
    <row r="354" spans="1:1" s="1" customFormat="1" x14ac:dyDescent="0.35">
      <c r="A354" s="40"/>
    </row>
    <row r="355" spans="1:1" s="1" customFormat="1" x14ac:dyDescent="0.35">
      <c r="A355" s="40"/>
    </row>
    <row r="356" spans="1:1" s="1" customFormat="1" x14ac:dyDescent="0.35">
      <c r="A356" s="40"/>
    </row>
    <row r="357" spans="1:1" s="1" customFormat="1" x14ac:dyDescent="0.35">
      <c r="A357" s="40"/>
    </row>
    <row r="358" spans="1:1" s="1" customFormat="1" x14ac:dyDescent="0.35">
      <c r="A358" s="40"/>
    </row>
    <row r="359" spans="1:1" s="1" customFormat="1" x14ac:dyDescent="0.35">
      <c r="A359" s="40"/>
    </row>
    <row r="360" spans="1:1" s="1" customFormat="1" x14ac:dyDescent="0.35">
      <c r="A360" s="40"/>
    </row>
    <row r="361" spans="1:1" s="1" customFormat="1" x14ac:dyDescent="0.35">
      <c r="A361" s="40"/>
    </row>
    <row r="362" spans="1:1" s="1" customFormat="1" x14ac:dyDescent="0.35">
      <c r="A362" s="40"/>
    </row>
    <row r="363" spans="1:1" s="1" customFormat="1" x14ac:dyDescent="0.35">
      <c r="A363" s="40"/>
    </row>
    <row r="364" spans="1:1" s="1" customFormat="1" x14ac:dyDescent="0.35">
      <c r="A364" s="40"/>
    </row>
    <row r="365" spans="1:1" s="1" customFormat="1" x14ac:dyDescent="0.35">
      <c r="A365" s="40"/>
    </row>
    <row r="366" spans="1:1" s="1" customFormat="1" x14ac:dyDescent="0.35">
      <c r="A366" s="40"/>
    </row>
    <row r="367" spans="1:1" s="1" customFormat="1" x14ac:dyDescent="0.35">
      <c r="A367" s="40"/>
    </row>
    <row r="368" spans="1:1" s="1" customFormat="1" x14ac:dyDescent="0.35">
      <c r="A368" s="40"/>
    </row>
    <row r="369" spans="1:1" s="1" customFormat="1" x14ac:dyDescent="0.35">
      <c r="A369" s="40"/>
    </row>
    <row r="370" spans="1:1" s="1" customFormat="1" x14ac:dyDescent="0.35">
      <c r="A370" s="40"/>
    </row>
    <row r="371" spans="1:1" s="1" customFormat="1" x14ac:dyDescent="0.35">
      <c r="A371" s="40"/>
    </row>
    <row r="372" spans="1:1" s="1" customFormat="1" x14ac:dyDescent="0.35">
      <c r="A372" s="40"/>
    </row>
    <row r="373" spans="1:1" s="1" customFormat="1" x14ac:dyDescent="0.35">
      <c r="A373" s="40"/>
    </row>
    <row r="374" spans="1:1" s="1" customFormat="1" x14ac:dyDescent="0.35">
      <c r="A374" s="40"/>
    </row>
    <row r="375" spans="1:1" s="1" customFormat="1" x14ac:dyDescent="0.35">
      <c r="A375" s="40"/>
    </row>
    <row r="376" spans="1:1" s="1" customFormat="1" x14ac:dyDescent="0.35">
      <c r="A376" s="40"/>
    </row>
    <row r="377" spans="1:1" s="1" customFormat="1" x14ac:dyDescent="0.35">
      <c r="A377" s="40"/>
    </row>
    <row r="378" spans="1:1" s="1" customFormat="1" x14ac:dyDescent="0.35">
      <c r="A378" s="40"/>
    </row>
    <row r="379" spans="1:1" s="1" customFormat="1" x14ac:dyDescent="0.35">
      <c r="A379" s="40"/>
    </row>
    <row r="380" spans="1:1" s="1" customFormat="1" x14ac:dyDescent="0.35">
      <c r="A380" s="40"/>
    </row>
    <row r="381" spans="1:1" s="1" customFormat="1" x14ac:dyDescent="0.35">
      <c r="A381" s="40"/>
    </row>
    <row r="382" spans="1:1" s="1" customFormat="1" x14ac:dyDescent="0.35">
      <c r="A382" s="40"/>
    </row>
    <row r="383" spans="1:1" s="1" customFormat="1" x14ac:dyDescent="0.35">
      <c r="A383" s="40"/>
    </row>
    <row r="384" spans="1:1" s="1" customFormat="1" x14ac:dyDescent="0.35">
      <c r="A384" s="40"/>
    </row>
    <row r="385" spans="1:1" s="1" customFormat="1" x14ac:dyDescent="0.35">
      <c r="A385" s="40"/>
    </row>
    <row r="386" spans="1:1" s="1" customFormat="1" x14ac:dyDescent="0.35">
      <c r="A386" s="40"/>
    </row>
    <row r="387" spans="1:1" s="1" customFormat="1" x14ac:dyDescent="0.35">
      <c r="A387" s="40"/>
    </row>
    <row r="388" spans="1:1" s="1" customFormat="1" x14ac:dyDescent="0.35">
      <c r="A388" s="40"/>
    </row>
    <row r="389" spans="1:1" s="1" customFormat="1" x14ac:dyDescent="0.35">
      <c r="A389" s="40"/>
    </row>
    <row r="390" spans="1:1" s="1" customFormat="1" x14ac:dyDescent="0.35">
      <c r="A390" s="40"/>
    </row>
    <row r="391" spans="1:1" s="1" customFormat="1" x14ac:dyDescent="0.35">
      <c r="A391" s="40"/>
    </row>
    <row r="392" spans="1:1" s="1" customFormat="1" x14ac:dyDescent="0.35">
      <c r="A392" s="40"/>
    </row>
    <row r="393" spans="1:1" s="1" customFormat="1" x14ac:dyDescent="0.35">
      <c r="A393" s="40"/>
    </row>
    <row r="394" spans="1:1" s="1" customFormat="1" x14ac:dyDescent="0.35">
      <c r="A394" s="40"/>
    </row>
    <row r="395" spans="1:1" s="1" customFormat="1" x14ac:dyDescent="0.35">
      <c r="A395" s="40"/>
    </row>
    <row r="396" spans="1:1" s="1" customFormat="1" x14ac:dyDescent="0.35">
      <c r="A396" s="40"/>
    </row>
    <row r="397" spans="1:1" s="1" customFormat="1" x14ac:dyDescent="0.35">
      <c r="A397" s="40"/>
    </row>
    <row r="398" spans="1:1" s="1" customFormat="1" x14ac:dyDescent="0.35">
      <c r="A398" s="40"/>
    </row>
    <row r="399" spans="1:1" s="1" customFormat="1" x14ac:dyDescent="0.35">
      <c r="A399" s="40"/>
    </row>
    <row r="400" spans="1:1" s="1" customFormat="1" x14ac:dyDescent="0.35">
      <c r="A400" s="40"/>
    </row>
    <row r="401" spans="1:1" s="1" customFormat="1" x14ac:dyDescent="0.35">
      <c r="A401" s="40"/>
    </row>
    <row r="402" spans="1:1" s="1" customFormat="1" x14ac:dyDescent="0.35">
      <c r="A402" s="40"/>
    </row>
    <row r="403" spans="1:1" s="1" customFormat="1" x14ac:dyDescent="0.35">
      <c r="A403" s="40"/>
    </row>
    <row r="404" spans="1:1" s="1" customFormat="1" x14ac:dyDescent="0.35">
      <c r="A404" s="40"/>
    </row>
    <row r="405" spans="1:1" s="1" customFormat="1" x14ac:dyDescent="0.35">
      <c r="A405" s="40"/>
    </row>
    <row r="406" spans="1:1" s="1" customFormat="1" x14ac:dyDescent="0.35">
      <c r="A406" s="40"/>
    </row>
    <row r="407" spans="1:1" s="1" customFormat="1" x14ac:dyDescent="0.35">
      <c r="A407" s="40"/>
    </row>
    <row r="408" spans="1:1" s="1" customFormat="1" x14ac:dyDescent="0.35">
      <c r="A408" s="40"/>
    </row>
    <row r="409" spans="1:1" s="1" customFormat="1" x14ac:dyDescent="0.35">
      <c r="A409" s="40"/>
    </row>
    <row r="410" spans="1:1" s="1" customFormat="1" x14ac:dyDescent="0.35">
      <c r="A410" s="40"/>
    </row>
    <row r="411" spans="1:1" s="1" customFormat="1" x14ac:dyDescent="0.35">
      <c r="A411" s="40"/>
    </row>
    <row r="412" spans="1:1" s="1" customFormat="1" x14ac:dyDescent="0.35">
      <c r="A412" s="40"/>
    </row>
    <row r="413" spans="1:1" s="1" customFormat="1" x14ac:dyDescent="0.35">
      <c r="A413" s="40"/>
    </row>
    <row r="414" spans="1:1" s="1" customFormat="1" x14ac:dyDescent="0.35">
      <c r="A414" s="40"/>
    </row>
    <row r="415" spans="1:1" s="1" customFormat="1" x14ac:dyDescent="0.35">
      <c r="A415" s="40"/>
    </row>
    <row r="416" spans="1:1" s="1" customFormat="1" x14ac:dyDescent="0.35">
      <c r="A416" s="40"/>
    </row>
    <row r="417" spans="1:1" s="1" customFormat="1" x14ac:dyDescent="0.35">
      <c r="A417" s="40"/>
    </row>
    <row r="418" spans="1:1" s="1" customFormat="1" x14ac:dyDescent="0.35">
      <c r="A418" s="40"/>
    </row>
    <row r="419" spans="1:1" s="1" customFormat="1" x14ac:dyDescent="0.35">
      <c r="A419" s="40"/>
    </row>
    <row r="420" spans="1:1" s="1" customFormat="1" x14ac:dyDescent="0.35">
      <c r="A420" s="40"/>
    </row>
    <row r="421" spans="1:1" s="1" customFormat="1" x14ac:dyDescent="0.35">
      <c r="A421" s="40"/>
    </row>
    <row r="422" spans="1:1" s="1" customFormat="1" x14ac:dyDescent="0.35">
      <c r="A422" s="40"/>
    </row>
    <row r="423" spans="1:1" s="1" customFormat="1" x14ac:dyDescent="0.35">
      <c r="A423" s="40"/>
    </row>
    <row r="424" spans="1:1" s="1" customFormat="1" x14ac:dyDescent="0.35">
      <c r="A424" s="40"/>
    </row>
    <row r="425" spans="1:1" s="1" customFormat="1" x14ac:dyDescent="0.35">
      <c r="A425" s="40"/>
    </row>
    <row r="426" spans="1:1" s="1" customFormat="1" x14ac:dyDescent="0.35">
      <c r="A426" s="40"/>
    </row>
    <row r="427" spans="1:1" s="1" customFormat="1" x14ac:dyDescent="0.35">
      <c r="A427" s="40"/>
    </row>
    <row r="428" spans="1:1" s="1" customFormat="1" x14ac:dyDescent="0.35">
      <c r="A428" s="40"/>
    </row>
    <row r="429" spans="1:1" s="1" customFormat="1" x14ac:dyDescent="0.35">
      <c r="A429" s="40"/>
    </row>
    <row r="430" spans="1:1" s="1" customFormat="1" x14ac:dyDescent="0.35">
      <c r="A430" s="40"/>
    </row>
    <row r="431" spans="1:1" s="1" customFormat="1" x14ac:dyDescent="0.35">
      <c r="A431" s="40"/>
    </row>
    <row r="432" spans="1:1" s="1" customFormat="1" x14ac:dyDescent="0.35">
      <c r="A432" s="40"/>
    </row>
    <row r="433" spans="1:1" s="1" customFormat="1" x14ac:dyDescent="0.35">
      <c r="A433" s="40"/>
    </row>
    <row r="434" spans="1:1" s="1" customFormat="1" x14ac:dyDescent="0.35">
      <c r="A434" s="40"/>
    </row>
    <row r="435" spans="1:1" s="1" customFormat="1" x14ac:dyDescent="0.35">
      <c r="A435" s="40"/>
    </row>
    <row r="436" spans="1:1" s="1" customFormat="1" x14ac:dyDescent="0.35">
      <c r="A436" s="40"/>
    </row>
    <row r="437" spans="1:1" s="1" customFormat="1" x14ac:dyDescent="0.35">
      <c r="A437" s="40"/>
    </row>
    <row r="438" spans="1:1" s="1" customFormat="1" x14ac:dyDescent="0.35">
      <c r="A438" s="40"/>
    </row>
    <row r="439" spans="1:1" s="1" customFormat="1" x14ac:dyDescent="0.35">
      <c r="A439" s="40"/>
    </row>
    <row r="440" spans="1:1" s="1" customFormat="1" x14ac:dyDescent="0.35">
      <c r="A440" s="40"/>
    </row>
    <row r="441" spans="1:1" s="1" customFormat="1" x14ac:dyDescent="0.35">
      <c r="A441" s="40"/>
    </row>
    <row r="442" spans="1:1" s="1" customFormat="1" x14ac:dyDescent="0.35">
      <c r="A442" s="40"/>
    </row>
    <row r="443" spans="1:1" s="1" customFormat="1" x14ac:dyDescent="0.35">
      <c r="A443" s="40"/>
    </row>
    <row r="444" spans="1:1" s="1" customFormat="1" x14ac:dyDescent="0.35">
      <c r="A444" s="40"/>
    </row>
    <row r="445" spans="1:1" s="1" customFormat="1" x14ac:dyDescent="0.35">
      <c r="A445" s="40"/>
    </row>
    <row r="446" spans="1:1" s="1" customFormat="1" x14ac:dyDescent="0.35">
      <c r="A446" s="40"/>
    </row>
    <row r="447" spans="1:1" s="1" customFormat="1" x14ac:dyDescent="0.35">
      <c r="A447" s="40"/>
    </row>
    <row r="448" spans="1:1" s="1" customFormat="1" x14ac:dyDescent="0.35">
      <c r="A448" s="40"/>
    </row>
    <row r="449" spans="1:2" s="1" customFormat="1" x14ac:dyDescent="0.35">
      <c r="A449" s="40"/>
    </row>
    <row r="450" spans="1:2" s="1" customFormat="1" x14ac:dyDescent="0.35">
      <c r="A450" s="40"/>
    </row>
    <row r="451" spans="1:2" s="1" customFormat="1" x14ac:dyDescent="0.35">
      <c r="A451" s="40"/>
    </row>
    <row r="452" spans="1:2" s="1" customFormat="1" x14ac:dyDescent="0.35">
      <c r="A452" s="40"/>
    </row>
    <row r="453" spans="1:2" s="1" customFormat="1" x14ac:dyDescent="0.35">
      <c r="A453" s="40"/>
    </row>
    <row r="454" spans="1:2" s="1" customFormat="1" x14ac:dyDescent="0.35">
      <c r="A454" s="40"/>
    </row>
    <row r="455" spans="1:2" s="1" customFormat="1" x14ac:dyDescent="0.35">
      <c r="A455" s="40"/>
    </row>
    <row r="456" spans="1:2" s="1" customFormat="1" x14ac:dyDescent="0.35">
      <c r="A456" s="40"/>
    </row>
    <row r="457" spans="1:2" s="1" customFormat="1" x14ac:dyDescent="0.35">
      <c r="A457" s="40"/>
    </row>
    <row r="458" spans="1:2" s="1" customFormat="1" x14ac:dyDescent="0.35">
      <c r="A458" s="40"/>
    </row>
    <row r="459" spans="1:2" s="1" customFormat="1" x14ac:dyDescent="0.35">
      <c r="A459" s="40"/>
    </row>
    <row r="460" spans="1:2" s="1" customFormat="1" x14ac:dyDescent="0.35">
      <c r="A460" s="40"/>
    </row>
    <row r="461" spans="1:2" s="1" customFormat="1" x14ac:dyDescent="0.35">
      <c r="A461" s="40"/>
    </row>
    <row r="462" spans="1:2" s="1" customFormat="1" x14ac:dyDescent="0.35">
      <c r="A462" s="40"/>
    </row>
    <row r="463" spans="1:2" s="1" customFormat="1" x14ac:dyDescent="0.35">
      <c r="A463" s="40"/>
      <c r="B463"/>
    </row>
    <row r="464" spans="1:2" s="1" customFormat="1" x14ac:dyDescent="0.35">
      <c r="A464" s="40"/>
      <c r="B464"/>
    </row>
    <row r="465" spans="1:2" s="1" customFormat="1" x14ac:dyDescent="0.35">
      <c r="A465" s="40"/>
      <c r="B465"/>
    </row>
    <row r="466" spans="1:2" s="1" customFormat="1" x14ac:dyDescent="0.35">
      <c r="A466" s="40"/>
      <c r="B466"/>
    </row>
    <row r="467" spans="1:2" s="1" customFormat="1" x14ac:dyDescent="0.35">
      <c r="A467" s="40"/>
      <c r="B467"/>
    </row>
    <row r="468" spans="1:2" s="1" customFormat="1" x14ac:dyDescent="0.35">
      <c r="A468" s="40"/>
      <c r="B468"/>
    </row>
    <row r="469" spans="1:2" s="1" customFormat="1" x14ac:dyDescent="0.35">
      <c r="A469" s="40"/>
      <c r="B469"/>
    </row>
    <row r="470" spans="1:2" s="1" customFormat="1" x14ac:dyDescent="0.35">
      <c r="A470" s="40"/>
      <c r="B470"/>
    </row>
    <row r="471" spans="1:2" s="1" customFormat="1" x14ac:dyDescent="0.35">
      <c r="A471" s="40"/>
      <c r="B471"/>
    </row>
    <row r="472" spans="1:2" s="1" customFormat="1" x14ac:dyDescent="0.35">
      <c r="A472" s="40"/>
      <c r="B472"/>
    </row>
    <row r="473" spans="1:2" s="1" customFormat="1" x14ac:dyDescent="0.35">
      <c r="A473" s="40"/>
      <c r="B473"/>
    </row>
    <row r="474" spans="1:2" s="1" customFormat="1" x14ac:dyDescent="0.35">
      <c r="A474" s="40"/>
      <c r="B474"/>
    </row>
    <row r="475" spans="1:2" s="1" customFormat="1" x14ac:dyDescent="0.35">
      <c r="A475" s="40"/>
      <c r="B475"/>
    </row>
    <row r="476" spans="1:2" s="1" customFormat="1" x14ac:dyDescent="0.35">
      <c r="A476" s="40"/>
      <c r="B476"/>
    </row>
    <row r="477" spans="1:2" s="1" customFormat="1" x14ac:dyDescent="0.35">
      <c r="A477" s="40"/>
      <c r="B477"/>
    </row>
    <row r="478" spans="1:2" s="1" customFormat="1" x14ac:dyDescent="0.35">
      <c r="A478" s="40"/>
      <c r="B478"/>
    </row>
    <row r="479" spans="1:2" s="1" customFormat="1" x14ac:dyDescent="0.35">
      <c r="A479" s="40"/>
      <c r="B479"/>
    </row>
    <row r="480" spans="1:2" s="1" customFormat="1" x14ac:dyDescent="0.35">
      <c r="A480" s="40"/>
      <c r="B480"/>
    </row>
    <row r="481" spans="1:2" s="1" customFormat="1" x14ac:dyDescent="0.35">
      <c r="A481" s="40"/>
      <c r="B481"/>
    </row>
    <row r="482" spans="1:2" s="1" customFormat="1" x14ac:dyDescent="0.35">
      <c r="A482" s="40"/>
      <c r="B482"/>
    </row>
    <row r="483" spans="1:2" s="1" customFormat="1" x14ac:dyDescent="0.35">
      <c r="A483" s="40"/>
      <c r="B483"/>
    </row>
    <row r="484" spans="1:2" s="1" customFormat="1" x14ac:dyDescent="0.35">
      <c r="A484" s="40"/>
      <c r="B484"/>
    </row>
    <row r="485" spans="1:2" s="1" customFormat="1" x14ac:dyDescent="0.35">
      <c r="A485" s="40"/>
      <c r="B485"/>
    </row>
    <row r="486" spans="1:2" s="1" customFormat="1" x14ac:dyDescent="0.35">
      <c r="A486" s="40"/>
      <c r="B486"/>
    </row>
    <row r="487" spans="1:2" s="1" customFormat="1" x14ac:dyDescent="0.35">
      <c r="A487" s="40"/>
      <c r="B487"/>
    </row>
    <row r="488" spans="1:2" s="1" customFormat="1" x14ac:dyDescent="0.35">
      <c r="A488" s="40"/>
      <c r="B488"/>
    </row>
    <row r="489" spans="1:2" s="1" customFormat="1" x14ac:dyDescent="0.35">
      <c r="A489" s="40"/>
      <c r="B489"/>
    </row>
    <row r="490" spans="1:2" s="1" customFormat="1" x14ac:dyDescent="0.35">
      <c r="A490" s="40"/>
      <c r="B490"/>
    </row>
    <row r="491" spans="1:2" s="1" customFormat="1" x14ac:dyDescent="0.35">
      <c r="A491" s="40"/>
      <c r="B491"/>
    </row>
    <row r="492" spans="1:2" s="1" customFormat="1" x14ac:dyDescent="0.35">
      <c r="A492" s="40"/>
      <c r="B492"/>
    </row>
    <row r="493" spans="1:2" s="1" customFormat="1" x14ac:dyDescent="0.35">
      <c r="A493" s="40"/>
      <c r="B493"/>
    </row>
    <row r="494" spans="1:2" s="1" customFormat="1" x14ac:dyDescent="0.35">
      <c r="A494" s="40"/>
      <c r="B494"/>
    </row>
    <row r="495" spans="1:2" s="1" customFormat="1" x14ac:dyDescent="0.35">
      <c r="A495" s="40"/>
      <c r="B495"/>
    </row>
    <row r="496" spans="1:2" s="1" customFormat="1" x14ac:dyDescent="0.35">
      <c r="A496" s="40"/>
      <c r="B496"/>
    </row>
    <row r="497" spans="1:2" s="1" customFormat="1" x14ac:dyDescent="0.35">
      <c r="A497" s="40"/>
      <c r="B497"/>
    </row>
    <row r="498" spans="1:2" s="1" customFormat="1" x14ac:dyDescent="0.35">
      <c r="A498" s="40"/>
      <c r="B498"/>
    </row>
    <row r="499" spans="1:2" s="1" customFormat="1" x14ac:dyDescent="0.35">
      <c r="A499" s="40"/>
      <c r="B499"/>
    </row>
    <row r="500" spans="1:2" s="1" customFormat="1" x14ac:dyDescent="0.35">
      <c r="A500" s="40"/>
      <c r="B500"/>
    </row>
    <row r="501" spans="1:2" s="1" customFormat="1" x14ac:dyDescent="0.35">
      <c r="A501" s="40"/>
      <c r="B501"/>
    </row>
    <row r="502" spans="1:2" s="1" customFormat="1" x14ac:dyDescent="0.35">
      <c r="A502" s="40"/>
      <c r="B502"/>
    </row>
    <row r="503" spans="1:2" s="1" customFormat="1" x14ac:dyDescent="0.35">
      <c r="A503" s="40"/>
      <c r="B503"/>
    </row>
    <row r="504" spans="1:2" s="1" customFormat="1" x14ac:dyDescent="0.35">
      <c r="A504" s="40"/>
      <c r="B504"/>
    </row>
    <row r="505" spans="1:2" s="1" customFormat="1" x14ac:dyDescent="0.35">
      <c r="A505" s="40"/>
      <c r="B505"/>
    </row>
    <row r="506" spans="1:2" s="1" customFormat="1" x14ac:dyDescent="0.35">
      <c r="A506" s="40"/>
      <c r="B506"/>
    </row>
    <row r="507" spans="1:2" s="1" customFormat="1" x14ac:dyDescent="0.35">
      <c r="A507" s="40"/>
      <c r="B507"/>
    </row>
    <row r="508" spans="1:2" s="1" customFormat="1" x14ac:dyDescent="0.35">
      <c r="A508" s="40"/>
      <c r="B508"/>
    </row>
    <row r="509" spans="1:2" s="1" customFormat="1" x14ac:dyDescent="0.35">
      <c r="A509" s="40"/>
      <c r="B509"/>
    </row>
    <row r="510" spans="1:2" s="1" customFormat="1" x14ac:dyDescent="0.35">
      <c r="A510" s="40"/>
      <c r="B510"/>
    </row>
    <row r="511" spans="1:2" s="1" customFormat="1" x14ac:dyDescent="0.35">
      <c r="A511" s="40"/>
      <c r="B511"/>
    </row>
    <row r="512" spans="1:2" s="1" customFormat="1" x14ac:dyDescent="0.35">
      <c r="A512" s="40"/>
      <c r="B512"/>
    </row>
    <row r="513" spans="1:2" s="1" customFormat="1" x14ac:dyDescent="0.35">
      <c r="A513" s="40"/>
      <c r="B513"/>
    </row>
    <row r="514" spans="1:2" s="1" customFormat="1" x14ac:dyDescent="0.35">
      <c r="A514" s="40"/>
      <c r="B514"/>
    </row>
    <row r="515" spans="1:2" s="1" customFormat="1" x14ac:dyDescent="0.35">
      <c r="A515" s="40"/>
      <c r="B515"/>
    </row>
    <row r="516" spans="1:2" s="1" customFormat="1" x14ac:dyDescent="0.35">
      <c r="A516" s="40"/>
      <c r="B516"/>
    </row>
    <row r="517" spans="1:2" s="1" customFormat="1" x14ac:dyDescent="0.35">
      <c r="A517" s="40"/>
      <c r="B517"/>
    </row>
    <row r="518" spans="1:2" s="1" customFormat="1" x14ac:dyDescent="0.35">
      <c r="A518" s="40"/>
      <c r="B518"/>
    </row>
    <row r="519" spans="1:2" s="1" customFormat="1" x14ac:dyDescent="0.35">
      <c r="A519" s="40"/>
      <c r="B519"/>
    </row>
    <row r="520" spans="1:2" s="1" customFormat="1" x14ac:dyDescent="0.35">
      <c r="A520" s="40"/>
      <c r="B520"/>
    </row>
    <row r="521" spans="1:2" s="1" customFormat="1" x14ac:dyDescent="0.35">
      <c r="A521" s="40"/>
      <c r="B521"/>
    </row>
    <row r="522" spans="1:2" s="1" customFormat="1" x14ac:dyDescent="0.35">
      <c r="A522" s="40"/>
      <c r="B522"/>
    </row>
    <row r="523" spans="1:2" s="1" customFormat="1" x14ac:dyDescent="0.35">
      <c r="A523" s="40"/>
      <c r="B523"/>
    </row>
    <row r="524" spans="1:2" s="1" customFormat="1" x14ac:dyDescent="0.35">
      <c r="A524" s="40"/>
      <c r="B524"/>
    </row>
    <row r="525" spans="1:2" s="1" customFormat="1" x14ac:dyDescent="0.35">
      <c r="A525" s="40"/>
      <c r="B525"/>
    </row>
    <row r="526" spans="1:2" s="1" customFormat="1" x14ac:dyDescent="0.35">
      <c r="A526" s="40"/>
      <c r="B526"/>
    </row>
    <row r="527" spans="1:2" s="1" customFormat="1" x14ac:dyDescent="0.35">
      <c r="A527" s="40"/>
      <c r="B527"/>
    </row>
    <row r="528" spans="1:2" s="1" customFormat="1" x14ac:dyDescent="0.35">
      <c r="A528" s="40"/>
      <c r="B528"/>
    </row>
    <row r="529" spans="1:2" s="1" customFormat="1" x14ac:dyDescent="0.35">
      <c r="A529" s="40"/>
      <c r="B529"/>
    </row>
    <row r="530" spans="1:2" s="1" customFormat="1" x14ac:dyDescent="0.35">
      <c r="A530" s="40"/>
      <c r="B530"/>
    </row>
    <row r="531" spans="1:2" s="1" customFormat="1" x14ac:dyDescent="0.35">
      <c r="A531" s="40"/>
      <c r="B531"/>
    </row>
    <row r="532" spans="1:2" s="1" customFormat="1" x14ac:dyDescent="0.35">
      <c r="A532" s="40"/>
      <c r="B532"/>
    </row>
    <row r="533" spans="1:2" s="1" customFormat="1" x14ac:dyDescent="0.35">
      <c r="A533" s="40"/>
      <c r="B533"/>
    </row>
    <row r="534" spans="1:2" s="1" customFormat="1" x14ac:dyDescent="0.35">
      <c r="A534" s="40"/>
      <c r="B534"/>
    </row>
    <row r="535" spans="1:2" s="1" customFormat="1" x14ac:dyDescent="0.35">
      <c r="A535" s="40"/>
      <c r="B535"/>
    </row>
    <row r="536" spans="1:2" s="1" customFormat="1" x14ac:dyDescent="0.35">
      <c r="A536" s="40"/>
      <c r="B536"/>
    </row>
    <row r="537" spans="1:2" s="1" customFormat="1" x14ac:dyDescent="0.35">
      <c r="A537" s="40"/>
      <c r="B537"/>
    </row>
    <row r="538" spans="1:2" s="1" customFormat="1" x14ac:dyDescent="0.35">
      <c r="A538" s="40"/>
      <c r="B538"/>
    </row>
    <row r="539" spans="1:2" s="1" customFormat="1" x14ac:dyDescent="0.35">
      <c r="A539" s="40"/>
      <c r="B539"/>
    </row>
    <row r="540" spans="1:2" s="1" customFormat="1" x14ac:dyDescent="0.35">
      <c r="A540" s="40"/>
      <c r="B540"/>
    </row>
    <row r="541" spans="1:2" s="1" customFormat="1" x14ac:dyDescent="0.35">
      <c r="A541" s="40"/>
      <c r="B541"/>
    </row>
    <row r="542" spans="1:2" s="1" customFormat="1" x14ac:dyDescent="0.35">
      <c r="A542" s="40"/>
      <c r="B542"/>
    </row>
    <row r="543" spans="1:2" s="1" customFormat="1" x14ac:dyDescent="0.35">
      <c r="A543" s="40"/>
      <c r="B543"/>
    </row>
    <row r="544" spans="1:2" s="1" customFormat="1" x14ac:dyDescent="0.35">
      <c r="A544" s="40"/>
      <c r="B544"/>
    </row>
    <row r="545" spans="1:2" s="1" customFormat="1" x14ac:dyDescent="0.35">
      <c r="A545" s="40"/>
      <c r="B545"/>
    </row>
    <row r="546" spans="1:2" s="1" customFormat="1" x14ac:dyDescent="0.35">
      <c r="A546" s="40"/>
      <c r="B546"/>
    </row>
    <row r="547" spans="1:2" s="1" customFormat="1" x14ac:dyDescent="0.35">
      <c r="A547" s="40"/>
      <c r="B547"/>
    </row>
    <row r="548" spans="1:2" s="1" customFormat="1" x14ac:dyDescent="0.35">
      <c r="A548" s="40"/>
      <c r="B548"/>
    </row>
    <row r="549" spans="1:2" s="1" customFormat="1" x14ac:dyDescent="0.35">
      <c r="A549" s="40"/>
      <c r="B549"/>
    </row>
    <row r="550" spans="1:2" s="1" customFormat="1" x14ac:dyDescent="0.35">
      <c r="A550" s="40"/>
      <c r="B550"/>
    </row>
    <row r="551" spans="1:2" s="1" customFormat="1" x14ac:dyDescent="0.35">
      <c r="A551" s="40"/>
      <c r="B551"/>
    </row>
    <row r="552" spans="1:2" s="1" customFormat="1" x14ac:dyDescent="0.35">
      <c r="A552" s="40"/>
      <c r="B552"/>
    </row>
    <row r="553" spans="1:2" s="1" customFormat="1" x14ac:dyDescent="0.35">
      <c r="A553" s="40"/>
      <c r="B553"/>
    </row>
    <row r="554" spans="1:2" s="1" customFormat="1" x14ac:dyDescent="0.35">
      <c r="A554" s="40"/>
      <c r="B554"/>
    </row>
    <row r="555" spans="1:2" s="1" customFormat="1" x14ac:dyDescent="0.35">
      <c r="A555" s="40"/>
      <c r="B555"/>
    </row>
    <row r="556" spans="1:2" s="1" customFormat="1" x14ac:dyDescent="0.35">
      <c r="A556" s="40"/>
      <c r="B556"/>
    </row>
    <row r="557" spans="1:2" s="1" customFormat="1" x14ac:dyDescent="0.35">
      <c r="A557" s="40"/>
      <c r="B557"/>
    </row>
    <row r="558" spans="1:2" s="1" customFormat="1" x14ac:dyDescent="0.35">
      <c r="A558" s="40"/>
      <c r="B558"/>
    </row>
    <row r="559" spans="1:2" s="1" customFormat="1" x14ac:dyDescent="0.35">
      <c r="A559" s="40"/>
      <c r="B559"/>
    </row>
    <row r="560" spans="1:2" s="1" customFormat="1" x14ac:dyDescent="0.35">
      <c r="A560" s="40"/>
      <c r="B560"/>
    </row>
    <row r="561" spans="1:2" s="1" customFormat="1" x14ac:dyDescent="0.35">
      <c r="A561" s="40"/>
      <c r="B561"/>
    </row>
    <row r="562" spans="1:2" s="1" customFormat="1" x14ac:dyDescent="0.35">
      <c r="A562" s="40"/>
      <c r="B562"/>
    </row>
    <row r="563" spans="1:2" s="1" customFormat="1" x14ac:dyDescent="0.35">
      <c r="A563" s="40"/>
      <c r="B563"/>
    </row>
    <row r="564" spans="1:2" s="1" customFormat="1" x14ac:dyDescent="0.35">
      <c r="A564" s="40"/>
      <c r="B564"/>
    </row>
    <row r="565" spans="1:2" s="1" customFormat="1" x14ac:dyDescent="0.35">
      <c r="A565" s="40"/>
      <c r="B565"/>
    </row>
    <row r="566" spans="1:2" s="1" customFormat="1" x14ac:dyDescent="0.35">
      <c r="A566" s="40"/>
      <c r="B566"/>
    </row>
    <row r="567" spans="1:2" s="1" customFormat="1" x14ac:dyDescent="0.35">
      <c r="A567" s="40"/>
      <c r="B567"/>
    </row>
    <row r="568" spans="1:2" s="1" customFormat="1" x14ac:dyDescent="0.35">
      <c r="A568" s="40"/>
      <c r="B568"/>
    </row>
    <row r="569" spans="1:2" s="1" customFormat="1" x14ac:dyDescent="0.35">
      <c r="A569" s="40"/>
      <c r="B569"/>
    </row>
    <row r="570" spans="1:2" s="1" customFormat="1" x14ac:dyDescent="0.35">
      <c r="A570" s="40"/>
      <c r="B570"/>
    </row>
    <row r="571" spans="1:2" s="1" customFormat="1" x14ac:dyDescent="0.35">
      <c r="A571" s="40"/>
      <c r="B571"/>
    </row>
    <row r="572" spans="1:2" s="1" customFormat="1" x14ac:dyDescent="0.35">
      <c r="A572" s="40"/>
      <c r="B572"/>
    </row>
    <row r="573" spans="1:2" s="1" customFormat="1" x14ac:dyDescent="0.35">
      <c r="A573" s="40"/>
      <c r="B573"/>
    </row>
    <row r="574" spans="1:2" s="1" customFormat="1" x14ac:dyDescent="0.35">
      <c r="A574" s="40"/>
      <c r="B574"/>
    </row>
    <row r="575" spans="1:2" s="1" customFormat="1" x14ac:dyDescent="0.35">
      <c r="A575" s="40"/>
      <c r="B575"/>
    </row>
    <row r="576" spans="1:2" s="1" customFormat="1" x14ac:dyDescent="0.35">
      <c r="A576" s="40"/>
      <c r="B576"/>
    </row>
    <row r="577" spans="1:2" s="1" customFormat="1" x14ac:dyDescent="0.35">
      <c r="A577" s="40"/>
      <c r="B577"/>
    </row>
    <row r="578" spans="1:2" s="1" customFormat="1" x14ac:dyDescent="0.35">
      <c r="A578" s="40"/>
      <c r="B578"/>
    </row>
    <row r="579" spans="1:2" s="1" customFormat="1" x14ac:dyDescent="0.35">
      <c r="A579" s="40"/>
      <c r="B579"/>
    </row>
    <row r="580" spans="1:2" s="1" customFormat="1" x14ac:dyDescent="0.35">
      <c r="A580" s="40"/>
      <c r="B580"/>
    </row>
    <row r="581" spans="1:2" s="1" customFormat="1" x14ac:dyDescent="0.35">
      <c r="A581" s="40"/>
      <c r="B581"/>
    </row>
    <row r="582" spans="1:2" s="1" customFormat="1" x14ac:dyDescent="0.35">
      <c r="A582" s="40"/>
      <c r="B582"/>
    </row>
    <row r="583" spans="1:2" s="1" customFormat="1" x14ac:dyDescent="0.35">
      <c r="A583" s="40"/>
      <c r="B583"/>
    </row>
    <row r="584" spans="1:2" s="1" customFormat="1" x14ac:dyDescent="0.35">
      <c r="A584" s="40"/>
      <c r="B584"/>
    </row>
    <row r="585" spans="1:2" s="1" customFormat="1" x14ac:dyDescent="0.35">
      <c r="A585" s="40"/>
      <c r="B585"/>
    </row>
    <row r="586" spans="1:2" s="1" customFormat="1" x14ac:dyDescent="0.35">
      <c r="A586" s="40"/>
      <c r="B586"/>
    </row>
    <row r="587" spans="1:2" s="1" customFormat="1" x14ac:dyDescent="0.35">
      <c r="A587" s="40"/>
      <c r="B587"/>
    </row>
    <row r="588" spans="1:2" s="1" customFormat="1" x14ac:dyDescent="0.35">
      <c r="A588" s="40"/>
      <c r="B588"/>
    </row>
    <row r="589" spans="1:2" s="1" customFormat="1" x14ac:dyDescent="0.35">
      <c r="A589" s="40"/>
      <c r="B589"/>
    </row>
    <row r="590" spans="1:2" s="1" customFormat="1" x14ac:dyDescent="0.35">
      <c r="A590" s="40"/>
      <c r="B590"/>
    </row>
    <row r="591" spans="1:2" s="1" customFormat="1" x14ac:dyDescent="0.35">
      <c r="A591" s="40"/>
      <c r="B591"/>
    </row>
    <row r="592" spans="1:2" s="1" customFormat="1" x14ac:dyDescent="0.35">
      <c r="A592" s="40"/>
      <c r="B592"/>
    </row>
    <row r="593" spans="1:2" s="1" customFormat="1" x14ac:dyDescent="0.35">
      <c r="A593" s="40"/>
      <c r="B593"/>
    </row>
    <row r="594" spans="1:2" s="1" customFormat="1" x14ac:dyDescent="0.35">
      <c r="A594" s="40"/>
      <c r="B594"/>
    </row>
    <row r="595" spans="1:2" s="1" customFormat="1" x14ac:dyDescent="0.35">
      <c r="A595" s="40"/>
      <c r="B595"/>
    </row>
    <row r="596" spans="1:2" s="1" customFormat="1" x14ac:dyDescent="0.35">
      <c r="A596" s="40"/>
      <c r="B596"/>
    </row>
    <row r="597" spans="1:2" s="1" customFormat="1" x14ac:dyDescent="0.35">
      <c r="A597" s="40"/>
      <c r="B597"/>
    </row>
    <row r="598" spans="1:2" s="1" customFormat="1" x14ac:dyDescent="0.35">
      <c r="A598" s="40"/>
      <c r="B598"/>
    </row>
    <row r="599" spans="1:2" s="1" customFormat="1" x14ac:dyDescent="0.35">
      <c r="A599" s="40"/>
      <c r="B599"/>
    </row>
    <row r="600" spans="1:2" s="1" customFormat="1" x14ac:dyDescent="0.35">
      <c r="A600" s="40"/>
      <c r="B600"/>
    </row>
    <row r="601" spans="1:2" s="1" customFormat="1" x14ac:dyDescent="0.35">
      <c r="A601" s="40"/>
      <c r="B601"/>
    </row>
    <row r="602" spans="1:2" s="1" customFormat="1" x14ac:dyDescent="0.35">
      <c r="A602" s="40"/>
      <c r="B602"/>
    </row>
    <row r="603" spans="1:2" s="1" customFormat="1" x14ac:dyDescent="0.35">
      <c r="A603" s="40"/>
      <c r="B603"/>
    </row>
    <row r="604" spans="1:2" s="1" customFormat="1" x14ac:dyDescent="0.35">
      <c r="A604" s="40"/>
      <c r="B604"/>
    </row>
    <row r="605" spans="1:2" s="1" customFormat="1" x14ac:dyDescent="0.35">
      <c r="A605" s="40"/>
      <c r="B605"/>
    </row>
    <row r="606" spans="1:2" s="1" customFormat="1" x14ac:dyDescent="0.35">
      <c r="A606" s="40"/>
      <c r="B606"/>
    </row>
    <row r="607" spans="1:2" s="1" customFormat="1" x14ac:dyDescent="0.35">
      <c r="A607" s="40"/>
      <c r="B607"/>
    </row>
    <row r="608" spans="1:2" s="1" customFormat="1" x14ac:dyDescent="0.35">
      <c r="A608" s="40"/>
      <c r="B608"/>
    </row>
    <row r="609" spans="1:2" s="1" customFormat="1" x14ac:dyDescent="0.35">
      <c r="A609" s="40"/>
      <c r="B609"/>
    </row>
    <row r="610" spans="1:2" s="1" customFormat="1" x14ac:dyDescent="0.35">
      <c r="A610" s="40"/>
      <c r="B610"/>
    </row>
    <row r="611" spans="1:2" s="1" customFormat="1" x14ac:dyDescent="0.35">
      <c r="A611" s="40"/>
      <c r="B611"/>
    </row>
    <row r="612" spans="1:2" s="1" customFormat="1" x14ac:dyDescent="0.35">
      <c r="A612" s="40"/>
      <c r="B612"/>
    </row>
    <row r="613" spans="1:2" s="1" customFormat="1" x14ac:dyDescent="0.35">
      <c r="A613" s="40"/>
      <c r="B613"/>
    </row>
    <row r="614" spans="1:2" s="1" customFormat="1" x14ac:dyDescent="0.35">
      <c r="A614" s="40"/>
      <c r="B614"/>
    </row>
    <row r="615" spans="1:2" s="1" customFormat="1" x14ac:dyDescent="0.35">
      <c r="A615" s="40"/>
      <c r="B615"/>
    </row>
    <row r="616" spans="1:2" s="1" customFormat="1" x14ac:dyDescent="0.35">
      <c r="A616" s="40"/>
      <c r="B616"/>
    </row>
    <row r="617" spans="1:2" s="1" customFormat="1" x14ac:dyDescent="0.35">
      <c r="A617" s="40"/>
      <c r="B617"/>
    </row>
    <row r="618" spans="1:2" s="1" customFormat="1" x14ac:dyDescent="0.35">
      <c r="A618" s="40"/>
      <c r="B618"/>
    </row>
    <row r="619" spans="1:2" s="1" customFormat="1" x14ac:dyDescent="0.35">
      <c r="A619" s="40"/>
      <c r="B619"/>
    </row>
    <row r="620" spans="1:2" s="1" customFormat="1" x14ac:dyDescent="0.35">
      <c r="A620" s="40"/>
      <c r="B620"/>
    </row>
    <row r="621" spans="1:2" s="1" customFormat="1" x14ac:dyDescent="0.35">
      <c r="A621" s="40"/>
      <c r="B621"/>
    </row>
    <row r="622" spans="1:2" s="1" customFormat="1" x14ac:dyDescent="0.35">
      <c r="A622" s="40"/>
      <c r="B622"/>
    </row>
    <row r="623" spans="1:2" s="1" customFormat="1" x14ac:dyDescent="0.35">
      <c r="A623" s="40"/>
      <c r="B623"/>
    </row>
    <row r="624" spans="1:2" s="1" customFormat="1" x14ac:dyDescent="0.35">
      <c r="A624" s="40"/>
      <c r="B624"/>
    </row>
    <row r="625" spans="1:2" s="1" customFormat="1" x14ac:dyDescent="0.35">
      <c r="A625" s="40"/>
      <c r="B625"/>
    </row>
    <row r="626" spans="1:2" s="1" customFormat="1" x14ac:dyDescent="0.35">
      <c r="A626" s="40"/>
      <c r="B626"/>
    </row>
    <row r="627" spans="1:2" s="1" customFormat="1" x14ac:dyDescent="0.35">
      <c r="A627" s="40"/>
      <c r="B627"/>
    </row>
    <row r="628" spans="1:2" s="1" customFormat="1" x14ac:dyDescent="0.35">
      <c r="A628" s="40"/>
      <c r="B628"/>
    </row>
    <row r="629" spans="1:2" s="1" customFormat="1" x14ac:dyDescent="0.35">
      <c r="A629" s="40"/>
      <c r="B629"/>
    </row>
    <row r="630" spans="1:2" s="1" customFormat="1" x14ac:dyDescent="0.35">
      <c r="A630" s="40"/>
      <c r="B630"/>
    </row>
    <row r="631" spans="1:2" s="1" customFormat="1" x14ac:dyDescent="0.35">
      <c r="A631" s="40"/>
      <c r="B631"/>
    </row>
    <row r="632" spans="1:2" s="1" customFormat="1" x14ac:dyDescent="0.35">
      <c r="A632" s="40"/>
      <c r="B632"/>
    </row>
    <row r="633" spans="1:2" s="1" customFormat="1" x14ac:dyDescent="0.35">
      <c r="A633" s="40"/>
      <c r="B633"/>
    </row>
    <row r="634" spans="1:2" s="1" customFormat="1" x14ac:dyDescent="0.35">
      <c r="A634" s="40"/>
      <c r="B634"/>
    </row>
    <row r="635" spans="1:2" s="1" customFormat="1" x14ac:dyDescent="0.35">
      <c r="A635" s="40"/>
      <c r="B635"/>
    </row>
    <row r="636" spans="1:2" s="1" customFormat="1" x14ac:dyDescent="0.35">
      <c r="A636" s="40"/>
      <c r="B636"/>
    </row>
    <row r="637" spans="1:2" s="1" customFormat="1" x14ac:dyDescent="0.35">
      <c r="A637" s="40"/>
      <c r="B637"/>
    </row>
    <row r="638" spans="1:2" s="1" customFormat="1" x14ac:dyDescent="0.35">
      <c r="A638" s="40"/>
      <c r="B638"/>
    </row>
    <row r="639" spans="1:2" s="1" customFormat="1" x14ac:dyDescent="0.35">
      <c r="A639" s="40"/>
      <c r="B639"/>
    </row>
    <row r="640" spans="1:2" s="1" customFormat="1" x14ac:dyDescent="0.35">
      <c r="A640" s="40"/>
      <c r="B640"/>
    </row>
    <row r="641" spans="1:2" s="1" customFormat="1" x14ac:dyDescent="0.35">
      <c r="A641" s="40"/>
      <c r="B641"/>
    </row>
    <row r="642" spans="1:2" s="1" customFormat="1" x14ac:dyDescent="0.35">
      <c r="A642" s="40"/>
      <c r="B642"/>
    </row>
    <row r="643" spans="1:2" s="1" customFormat="1" x14ac:dyDescent="0.35">
      <c r="A643" s="40"/>
      <c r="B643"/>
    </row>
    <row r="644" spans="1:2" s="1" customFormat="1" x14ac:dyDescent="0.35">
      <c r="A644" s="40"/>
      <c r="B644"/>
    </row>
    <row r="645" spans="1:2" s="1" customFormat="1" x14ac:dyDescent="0.35">
      <c r="A645" s="40"/>
      <c r="B645"/>
    </row>
    <row r="646" spans="1:2" s="1" customFormat="1" x14ac:dyDescent="0.35">
      <c r="A646" s="40"/>
      <c r="B646"/>
    </row>
    <row r="647" spans="1:2" s="1" customFormat="1" x14ac:dyDescent="0.35">
      <c r="A647" s="40"/>
      <c r="B647"/>
    </row>
    <row r="648" spans="1:2" s="1" customFormat="1" x14ac:dyDescent="0.35">
      <c r="A648" s="40"/>
      <c r="B648"/>
    </row>
    <row r="649" spans="1:2" s="1" customFormat="1" x14ac:dyDescent="0.35">
      <c r="A649" s="40"/>
      <c r="B649"/>
    </row>
    <row r="650" spans="1:2" s="1" customFormat="1" x14ac:dyDescent="0.35">
      <c r="A650" s="40"/>
      <c r="B650"/>
    </row>
    <row r="651" spans="1:2" s="1" customFormat="1" x14ac:dyDescent="0.35">
      <c r="A651" s="40"/>
      <c r="B651"/>
    </row>
    <row r="652" spans="1:2" s="1" customFormat="1" x14ac:dyDescent="0.35">
      <c r="A652" s="40"/>
      <c r="B652"/>
    </row>
    <row r="653" spans="1:2" s="1" customFormat="1" x14ac:dyDescent="0.35">
      <c r="A653" s="40"/>
      <c r="B653"/>
    </row>
    <row r="654" spans="1:2" s="1" customFormat="1" x14ac:dyDescent="0.35">
      <c r="A654" s="40"/>
      <c r="B654"/>
    </row>
    <row r="655" spans="1:2" s="1" customFormat="1" x14ac:dyDescent="0.35">
      <c r="A655" s="40"/>
      <c r="B655"/>
    </row>
    <row r="656" spans="1:2" s="1" customFormat="1" x14ac:dyDescent="0.35">
      <c r="A656" s="40"/>
      <c r="B656"/>
    </row>
    <row r="657" spans="1:2" s="1" customFormat="1" x14ac:dyDescent="0.35">
      <c r="A657" s="40"/>
      <c r="B657"/>
    </row>
    <row r="658" spans="1:2" s="1" customFormat="1" x14ac:dyDescent="0.35">
      <c r="A658" s="40"/>
      <c r="B658"/>
    </row>
    <row r="659" spans="1:2" s="1" customFormat="1" x14ac:dyDescent="0.35">
      <c r="A659" s="40"/>
      <c r="B659"/>
    </row>
    <row r="660" spans="1:2" s="1" customFormat="1" x14ac:dyDescent="0.35">
      <c r="A660" s="40"/>
      <c r="B660"/>
    </row>
    <row r="661" spans="1:2" s="1" customFormat="1" x14ac:dyDescent="0.35">
      <c r="A661" s="40"/>
      <c r="B661"/>
    </row>
    <row r="662" spans="1:2" s="1" customFormat="1" x14ac:dyDescent="0.35">
      <c r="A662" s="40"/>
      <c r="B662"/>
    </row>
    <row r="663" spans="1:2" s="1" customFormat="1" x14ac:dyDescent="0.35">
      <c r="A663" s="40"/>
      <c r="B663"/>
    </row>
    <row r="664" spans="1:2" s="1" customFormat="1" x14ac:dyDescent="0.35">
      <c r="A664" s="40"/>
      <c r="B664"/>
    </row>
    <row r="665" spans="1:2" s="1" customFormat="1" x14ac:dyDescent="0.35">
      <c r="A665" s="40"/>
      <c r="B665"/>
    </row>
    <row r="666" spans="1:2" s="1" customFormat="1" x14ac:dyDescent="0.35">
      <c r="A666" s="40"/>
      <c r="B666"/>
    </row>
    <row r="667" spans="1:2" s="1" customFormat="1" x14ac:dyDescent="0.35">
      <c r="A667" s="40"/>
      <c r="B667"/>
    </row>
    <row r="668" spans="1:2" s="1" customFormat="1" x14ac:dyDescent="0.35">
      <c r="A668" s="40"/>
      <c r="B668"/>
    </row>
    <row r="669" spans="1:2" s="1" customFormat="1" x14ac:dyDescent="0.35">
      <c r="A669" s="40"/>
      <c r="B669"/>
    </row>
    <row r="670" spans="1:2" s="1" customFormat="1" x14ac:dyDescent="0.35">
      <c r="A670" s="40"/>
      <c r="B670"/>
    </row>
    <row r="671" spans="1:2" s="1" customFormat="1" x14ac:dyDescent="0.35">
      <c r="A671" s="40"/>
      <c r="B671"/>
    </row>
    <row r="672" spans="1:2" s="1" customFormat="1" x14ac:dyDescent="0.35">
      <c r="A672" s="40"/>
      <c r="B672"/>
    </row>
    <row r="673" spans="1:2" s="1" customFormat="1" x14ac:dyDescent="0.35">
      <c r="A673" s="40"/>
      <c r="B673"/>
    </row>
    <row r="674" spans="1:2" s="1" customFormat="1" x14ac:dyDescent="0.35">
      <c r="A674" s="40"/>
      <c r="B674"/>
    </row>
    <row r="675" spans="1:2" s="1" customFormat="1" x14ac:dyDescent="0.35">
      <c r="A675" s="40"/>
      <c r="B675"/>
    </row>
    <row r="676" spans="1:2" s="1" customFormat="1" x14ac:dyDescent="0.35">
      <c r="A676" s="40"/>
      <c r="B676"/>
    </row>
    <row r="677" spans="1:2" s="1" customFormat="1" x14ac:dyDescent="0.35">
      <c r="A677" s="40"/>
      <c r="B677"/>
    </row>
    <row r="678" spans="1:2" s="1" customFormat="1" x14ac:dyDescent="0.35">
      <c r="A678" s="40"/>
      <c r="B678"/>
    </row>
    <row r="679" spans="1:2" s="1" customFormat="1" x14ac:dyDescent="0.35">
      <c r="A679" s="40"/>
      <c r="B679"/>
    </row>
    <row r="680" spans="1:2" s="1" customFormat="1" x14ac:dyDescent="0.35">
      <c r="A680" s="40"/>
      <c r="B680"/>
    </row>
    <row r="681" spans="1:2" s="1" customFormat="1" x14ac:dyDescent="0.35">
      <c r="A681" s="40"/>
      <c r="B681"/>
    </row>
    <row r="682" spans="1:2" s="1" customFormat="1" x14ac:dyDescent="0.35">
      <c r="A682" s="40"/>
      <c r="B682"/>
    </row>
    <row r="683" spans="1:2" s="1" customFormat="1" x14ac:dyDescent="0.35">
      <c r="A683" s="40"/>
      <c r="B683"/>
    </row>
    <row r="684" spans="1:2" s="1" customFormat="1" x14ac:dyDescent="0.35">
      <c r="A684" s="40"/>
      <c r="B684"/>
    </row>
    <row r="685" spans="1:2" s="1" customFormat="1" x14ac:dyDescent="0.35">
      <c r="A685" s="40"/>
      <c r="B685"/>
    </row>
    <row r="686" spans="1:2" s="1" customFormat="1" x14ac:dyDescent="0.35">
      <c r="A686" s="40"/>
      <c r="B686"/>
    </row>
    <row r="687" spans="1:2" s="1" customFormat="1" x14ac:dyDescent="0.35">
      <c r="A687" s="40"/>
      <c r="B687"/>
    </row>
    <row r="688" spans="1:2" s="1" customFormat="1" x14ac:dyDescent="0.35">
      <c r="A688" s="40"/>
      <c r="B688"/>
    </row>
    <row r="689" spans="1:2" s="1" customFormat="1" x14ac:dyDescent="0.35">
      <c r="A689" s="40"/>
      <c r="B689"/>
    </row>
    <row r="690" spans="1:2" s="1" customFormat="1" x14ac:dyDescent="0.35">
      <c r="A690" s="40"/>
      <c r="B690"/>
    </row>
    <row r="691" spans="1:2" s="1" customFormat="1" x14ac:dyDescent="0.35">
      <c r="A691" s="40"/>
      <c r="B691"/>
    </row>
    <row r="692" spans="1:2" s="1" customFormat="1" x14ac:dyDescent="0.35">
      <c r="A692" s="40"/>
      <c r="B692"/>
    </row>
    <row r="693" spans="1:2" s="1" customFormat="1" x14ac:dyDescent="0.35">
      <c r="A693" s="40"/>
      <c r="B693"/>
    </row>
    <row r="694" spans="1:2" s="1" customFormat="1" x14ac:dyDescent="0.35">
      <c r="A694" s="40"/>
      <c r="B694"/>
    </row>
    <row r="695" spans="1:2" s="1" customFormat="1" x14ac:dyDescent="0.35">
      <c r="A695" s="40"/>
      <c r="B695"/>
    </row>
    <row r="696" spans="1:2" s="1" customFormat="1" x14ac:dyDescent="0.35">
      <c r="A696" s="40"/>
      <c r="B696"/>
    </row>
    <row r="697" spans="1:2" s="1" customFormat="1" x14ac:dyDescent="0.35">
      <c r="A697" s="40"/>
      <c r="B697"/>
    </row>
    <row r="698" spans="1:2" s="1" customFormat="1" x14ac:dyDescent="0.35">
      <c r="A698" s="40"/>
      <c r="B698"/>
    </row>
    <row r="699" spans="1:2" s="1" customFormat="1" x14ac:dyDescent="0.35">
      <c r="A699" s="40"/>
      <c r="B699"/>
    </row>
    <row r="700" spans="1:2" s="1" customFormat="1" x14ac:dyDescent="0.35">
      <c r="A700" s="40"/>
      <c r="B700"/>
    </row>
    <row r="701" spans="1:2" s="1" customFormat="1" x14ac:dyDescent="0.35">
      <c r="A701" s="40"/>
      <c r="B701"/>
    </row>
    <row r="702" spans="1:2" s="1" customFormat="1" x14ac:dyDescent="0.35">
      <c r="A702" s="40"/>
      <c r="B702"/>
    </row>
    <row r="703" spans="1:2" s="1" customFormat="1" x14ac:dyDescent="0.35">
      <c r="A703" s="40"/>
      <c r="B703"/>
    </row>
    <row r="704" spans="1:2" s="1" customFormat="1" x14ac:dyDescent="0.35">
      <c r="A704" s="40"/>
      <c r="B704"/>
    </row>
    <row r="705" spans="1:2" s="1" customFormat="1" x14ac:dyDescent="0.35">
      <c r="A705" s="40"/>
      <c r="B705"/>
    </row>
    <row r="706" spans="1:2" s="1" customFormat="1" x14ac:dyDescent="0.35">
      <c r="A706" s="40"/>
      <c r="B706"/>
    </row>
    <row r="707" spans="1:2" s="1" customFormat="1" x14ac:dyDescent="0.35">
      <c r="A707" s="40"/>
      <c r="B707"/>
    </row>
    <row r="708" spans="1:2" s="1" customFormat="1" x14ac:dyDescent="0.35">
      <c r="A708" s="40"/>
      <c r="B708"/>
    </row>
    <row r="709" spans="1:2" s="1" customFormat="1" x14ac:dyDescent="0.35">
      <c r="A709" s="40"/>
      <c r="B709"/>
    </row>
    <row r="710" spans="1:2" s="1" customFormat="1" x14ac:dyDescent="0.35">
      <c r="A710" s="40"/>
      <c r="B710"/>
    </row>
    <row r="711" spans="1:2" s="1" customFormat="1" x14ac:dyDescent="0.35">
      <c r="A711" s="40"/>
      <c r="B711"/>
    </row>
    <row r="712" spans="1:2" s="1" customFormat="1" x14ac:dyDescent="0.35">
      <c r="A712" s="40"/>
      <c r="B712"/>
    </row>
    <row r="713" spans="1:2" s="1" customFormat="1" x14ac:dyDescent="0.35">
      <c r="A713" s="40"/>
      <c r="B713"/>
    </row>
    <row r="714" spans="1:2" s="1" customFormat="1" x14ac:dyDescent="0.35">
      <c r="A714" s="40"/>
      <c r="B714"/>
    </row>
    <row r="715" spans="1:2" s="1" customFormat="1" x14ac:dyDescent="0.35">
      <c r="A715" s="40"/>
      <c r="B715"/>
    </row>
    <row r="716" spans="1:2" s="1" customFormat="1" x14ac:dyDescent="0.35">
      <c r="A716" s="40"/>
      <c r="B716"/>
    </row>
    <row r="717" spans="1:2" s="1" customFormat="1" x14ac:dyDescent="0.35">
      <c r="A717" s="40"/>
      <c r="B717"/>
    </row>
    <row r="718" spans="1:2" s="1" customFormat="1" x14ac:dyDescent="0.35">
      <c r="A718" s="40"/>
      <c r="B718"/>
    </row>
    <row r="719" spans="1:2" s="1" customFormat="1" x14ac:dyDescent="0.35">
      <c r="A719" s="40"/>
      <c r="B719"/>
    </row>
    <row r="720" spans="1:2" s="1" customFormat="1" x14ac:dyDescent="0.35">
      <c r="A720" s="40"/>
      <c r="B720"/>
    </row>
    <row r="721" spans="1:2" s="1" customFormat="1" x14ac:dyDescent="0.35">
      <c r="A721" s="40"/>
      <c r="B721"/>
    </row>
    <row r="722" spans="1:2" s="1" customFormat="1" x14ac:dyDescent="0.35">
      <c r="A722" s="40"/>
      <c r="B722"/>
    </row>
    <row r="723" spans="1:2" s="1" customFormat="1" x14ac:dyDescent="0.35">
      <c r="A723" s="40"/>
      <c r="B723"/>
    </row>
    <row r="724" spans="1:2" s="1" customFormat="1" x14ac:dyDescent="0.35">
      <c r="A724" s="40"/>
      <c r="B724"/>
    </row>
    <row r="725" spans="1:2" s="1" customFormat="1" x14ac:dyDescent="0.35">
      <c r="A725" s="40"/>
      <c r="B725"/>
    </row>
    <row r="726" spans="1:2" s="1" customFormat="1" x14ac:dyDescent="0.35">
      <c r="A726" s="40"/>
      <c r="B726"/>
    </row>
    <row r="727" spans="1:2" s="1" customFormat="1" x14ac:dyDescent="0.35">
      <c r="A727" s="40"/>
      <c r="B727"/>
    </row>
    <row r="728" spans="1:2" s="1" customFormat="1" x14ac:dyDescent="0.35">
      <c r="A728" s="40"/>
      <c r="B728"/>
    </row>
    <row r="729" spans="1:2" s="1" customFormat="1" x14ac:dyDescent="0.35">
      <c r="A729" s="40"/>
      <c r="B729"/>
    </row>
    <row r="730" spans="1:2" s="1" customFormat="1" x14ac:dyDescent="0.35">
      <c r="A730" s="40"/>
      <c r="B730"/>
    </row>
    <row r="731" spans="1:2" s="1" customFormat="1" x14ac:dyDescent="0.35">
      <c r="A731" s="40"/>
      <c r="B731"/>
    </row>
    <row r="732" spans="1:2" s="1" customFormat="1" x14ac:dyDescent="0.35">
      <c r="A732" s="40"/>
      <c r="B732"/>
    </row>
    <row r="733" spans="1:2" s="1" customFormat="1" x14ac:dyDescent="0.35">
      <c r="A733" s="40"/>
      <c r="B733"/>
    </row>
    <row r="734" spans="1:2" s="1" customFormat="1" x14ac:dyDescent="0.35">
      <c r="A734" s="40"/>
      <c r="B734"/>
    </row>
  </sheetData>
  <sheetProtection algorithmName="SHA-512" hashValue="wAdQeLOuot0dofRm0iWAYpgq0dUacvuvQ23JDjpRSf9esmNvz2Ptq+KgV3sjEv734LPZlfupBVfy4ADUiMhWDg==" saltValue="pcAe7cXGCu62aYqVnRJG8w==" spinCount="100000" sheet="1" objects="1" scenarios="1" insertRows="0" deleteRows="0" selectLockedCells="1"/>
  <mergeCells count="70">
    <mergeCell ref="C92:E92"/>
    <mergeCell ref="F92:I92"/>
    <mergeCell ref="F93:I93"/>
    <mergeCell ref="F94:I94"/>
    <mergeCell ref="C89:E89"/>
    <mergeCell ref="F89:I89"/>
    <mergeCell ref="C90:E90"/>
    <mergeCell ref="F90:I90"/>
    <mergeCell ref="C91:E91"/>
    <mergeCell ref="F91:I91"/>
    <mergeCell ref="F84:I84"/>
    <mergeCell ref="J84:L84"/>
    <mergeCell ref="C78:D81"/>
    <mergeCell ref="F78:H78"/>
    <mergeCell ref="I78:I81"/>
    <mergeCell ref="K78:L81"/>
    <mergeCell ref="F79:H79"/>
    <mergeCell ref="F80:H80"/>
    <mergeCell ref="F81:H81"/>
    <mergeCell ref="C82:D82"/>
    <mergeCell ref="F82:H82"/>
    <mergeCell ref="K82:L82"/>
    <mergeCell ref="F83:I83"/>
    <mergeCell ref="J83:L83"/>
    <mergeCell ref="F73:I73"/>
    <mergeCell ref="J73:L73"/>
    <mergeCell ref="C74:D77"/>
    <mergeCell ref="F74:H74"/>
    <mergeCell ref="I74:I77"/>
    <mergeCell ref="K74:L77"/>
    <mergeCell ref="F75:H75"/>
    <mergeCell ref="F76:H76"/>
    <mergeCell ref="F77:H77"/>
    <mergeCell ref="E69:H69"/>
    <mergeCell ref="E49:H49"/>
    <mergeCell ref="E55:H55"/>
    <mergeCell ref="M55:N55"/>
    <mergeCell ref="M56:N56"/>
    <mergeCell ref="M57:N57"/>
    <mergeCell ref="M58:N58"/>
    <mergeCell ref="E60:H60"/>
    <mergeCell ref="E66:H66"/>
    <mergeCell ref="M66:N66"/>
    <mergeCell ref="E67:H67"/>
    <mergeCell ref="M67:N67"/>
    <mergeCell ref="M47:N47"/>
    <mergeCell ref="B13:D13"/>
    <mergeCell ref="E13:I13"/>
    <mergeCell ref="B17:I18"/>
    <mergeCell ref="M22:N22"/>
    <mergeCell ref="M23:N23"/>
    <mergeCell ref="M24:N24"/>
    <mergeCell ref="M25:N25"/>
    <mergeCell ref="M44:N44"/>
    <mergeCell ref="M45:N45"/>
    <mergeCell ref="M46:N46"/>
    <mergeCell ref="B9:D9"/>
    <mergeCell ref="E9:I9"/>
    <mergeCell ref="E44:H44"/>
    <mergeCell ref="B5:G5"/>
    <mergeCell ref="B7:D7"/>
    <mergeCell ref="E7:I7"/>
    <mergeCell ref="B8:D8"/>
    <mergeCell ref="E8:I8"/>
    <mergeCell ref="B10:D10"/>
    <mergeCell ref="E10:I10"/>
    <mergeCell ref="B11:D11"/>
    <mergeCell ref="E11:I11"/>
    <mergeCell ref="B12:D12"/>
    <mergeCell ref="E12:I12"/>
  </mergeCells>
  <conditionalFormatting sqref="F35:F37 H35:H37">
    <cfRule type="expression" dxfId="39" priority="3">
      <formula>$E$9="Acreditat TECNIO"</formula>
    </cfRule>
    <cfRule type="cellIs" priority="4" operator="equal">
      <formula>0</formula>
    </cfRule>
    <cfRule type="cellIs" dxfId="38" priority="5" operator="greaterThan">
      <formula>0.8</formula>
    </cfRule>
    <cfRule type="cellIs" dxfId="37" priority="6" operator="between">
      <formula>0.1</formula>
      <formula>0.8</formula>
    </cfRule>
    <cfRule type="cellIs" dxfId="36" priority="7" operator="lessThan">
      <formula>0.1</formula>
    </cfRule>
  </conditionalFormatting>
  <conditionalFormatting sqref="F35:F37">
    <cfRule type="cellIs" dxfId="35" priority="2" operator="greaterThan">
      <formula>1</formula>
    </cfRule>
  </conditionalFormatting>
  <conditionalFormatting sqref="F37">
    <cfRule type="expression" dxfId="34" priority="1">
      <formula>$F$35&gt;1</formula>
    </cfRule>
  </conditionalFormatting>
  <conditionalFormatting sqref="I69">
    <cfRule type="cellIs" dxfId="33" priority="8" operator="greaterThan">
      <formula>1500*2</formula>
    </cfRule>
    <cfRule type="containsBlanks" priority="9">
      <formula>LEN(TRIM(I69))=0</formula>
    </cfRule>
  </conditionalFormatting>
  <conditionalFormatting sqref="I49:J49">
    <cfRule type="expression" dxfId="32" priority="10">
      <formula>$I$49&gt;$F$83/2</formula>
    </cfRule>
    <cfRule type="containsBlanks" priority="11">
      <formula>LEN(TRIM(I49))=0</formula>
    </cfRule>
  </conditionalFormatting>
  <pageMargins left="0.70866141732283472" right="0.70866141732283472" top="0.74803149606299213" bottom="0.74803149606299213" header="0.31496062992125984" footer="0.31496062992125984"/>
  <pageSetup paperSize="9" scale="25" orientation="portrait" r:id="rId1"/>
  <headerFooter>
    <oddFooter>&amp;R&amp;7Pressupost  RD 2023
Versió 2, 3 d'abril de 2023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67CD6AA9-0E7C-4EBF-A9A0-1F547BC8384A}">
          <x14:formula1>
            <xm:f>Desplegables!$E$6:$E$9</xm:f>
          </x14:formula1>
          <xm:sqref>E8:E9</xm:sqref>
        </x14:dataValidation>
        <x14:dataValidation type="list" allowBlank="1" showInputMessage="1" showErrorMessage="1" xr:uid="{F8762103-477A-4A70-8AED-C2C1C1154666}">
          <x14:formula1>
            <xm:f>Desplegables!$D$8</xm:f>
          </x14:formula1>
          <xm:sqref>C67:D67</xm:sqref>
        </x14:dataValidation>
        <x14:dataValidation type="list" allowBlank="1" showInputMessage="1" showErrorMessage="1" xr:uid="{DC028594-0F01-4D79-AB0A-A7DCEE5CE54F}">
          <x14:formula1>
            <xm:f>Desplegables!$D$6:$D$7</xm:f>
          </x14:formula1>
          <xm:sqref>C23:D25 C45:D47 C56:D58</xm:sqref>
        </x14:dataValidation>
        <x14:dataValidation type="list" allowBlank="1" showInputMessage="1" showErrorMessage="1" xr:uid="{D4278BA3-3B21-4BD8-AFE6-CB380F4E7A25}">
          <x14:formula1>
            <xm:f>Desplegables!$B$6:$B$12</xm:f>
          </x14:formula1>
          <xm:sqref>B23:B25 B45:B47 B56:B58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6C13B6-55BB-470A-9D4F-097A4C34FECA}">
  <dimension ref="A1:DK734"/>
  <sheetViews>
    <sheetView zoomScaleNormal="100" zoomScaleSheetLayoutView="53" workbookViewId="0">
      <selection activeCell="B35" sqref="B35"/>
    </sheetView>
  </sheetViews>
  <sheetFormatPr defaultColWidth="19.7265625" defaultRowHeight="14.5" x14ac:dyDescent="0.35"/>
  <cols>
    <col min="1" max="1" width="10.453125" style="40" customWidth="1"/>
    <col min="2" max="2" width="28.54296875" customWidth="1"/>
    <col min="3" max="3" width="25" customWidth="1"/>
    <col min="4" max="4" width="22" hidden="1" customWidth="1"/>
    <col min="5" max="5" width="49" customWidth="1" collapsed="1"/>
    <col min="6" max="6" width="16.54296875" customWidth="1"/>
    <col min="7" max="7" width="15.7265625" customWidth="1"/>
    <col min="8" max="8" width="15.7265625" hidden="1" customWidth="1" collapsed="1"/>
    <col min="9" max="9" width="28.81640625" customWidth="1"/>
    <col min="10" max="10" width="35.453125" hidden="1" customWidth="1"/>
    <col min="11" max="11" width="9.54296875" hidden="1" customWidth="1"/>
    <col min="12" max="12" width="20.453125" hidden="1" customWidth="1"/>
    <col min="13" max="13" width="27.54296875" style="1" hidden="1" customWidth="1" collapsed="1"/>
    <col min="14" max="14" width="33.81640625" style="1" hidden="1" customWidth="1"/>
    <col min="15" max="115" width="19.7265625" style="1"/>
  </cols>
  <sheetData>
    <row r="1" spans="1:15" s="1" customFormat="1" x14ac:dyDescent="0.35">
      <c r="A1" s="40"/>
    </row>
    <row r="2" spans="1:15" s="1" customFormat="1" x14ac:dyDescent="0.35">
      <c r="A2" s="40"/>
    </row>
    <row r="3" spans="1:15" s="1" customFormat="1" x14ac:dyDescent="0.35">
      <c r="A3" s="40"/>
    </row>
    <row r="4" spans="1:15" s="1" customFormat="1" ht="18.5" x14ac:dyDescent="0.35">
      <c r="A4" s="40"/>
      <c r="B4" s="21"/>
    </row>
    <row r="5" spans="1:15" s="1" customFormat="1" ht="29.25" customHeight="1" x14ac:dyDescent="0.35">
      <c r="A5" s="40"/>
      <c r="B5" s="313" t="str">
        <f>'INSTRUCCIONS Sol·licitant'!$B$5</f>
        <v>RESOLUCIÓ EMT/2447/2023, de 3 de juliol, per la qual s'aproven les bases reguladores de la línia de subvencions per a nuclis R+D Green.</v>
      </c>
      <c r="C5" s="313"/>
      <c r="D5" s="313"/>
      <c r="E5" s="313"/>
      <c r="F5" s="313"/>
      <c r="G5" s="313"/>
      <c r="H5" s="176"/>
      <c r="I5" s="176"/>
    </row>
    <row r="6" spans="1:15" s="1" customFormat="1" x14ac:dyDescent="0.35">
      <c r="A6" s="40"/>
      <c r="B6" s="41"/>
    </row>
    <row r="7" spans="1:15" s="1" customFormat="1" x14ac:dyDescent="0.35">
      <c r="A7" s="40"/>
      <c r="B7" s="307" t="s">
        <v>11</v>
      </c>
      <c r="C7" s="308"/>
      <c r="D7" s="308"/>
      <c r="E7" s="314"/>
      <c r="F7" s="314"/>
      <c r="G7" s="314"/>
      <c r="H7" s="314"/>
      <c r="I7" s="314"/>
    </row>
    <row r="8" spans="1:15" s="1" customFormat="1" x14ac:dyDescent="0.35">
      <c r="A8" s="40"/>
      <c r="B8" s="310" t="s">
        <v>33</v>
      </c>
      <c r="C8" s="311"/>
      <c r="D8" s="311"/>
      <c r="E8" s="315"/>
      <c r="F8" s="315"/>
      <c r="G8" s="315"/>
      <c r="H8" s="315"/>
      <c r="I8" s="315"/>
    </row>
    <row r="9" spans="1:15" s="1" customFormat="1" hidden="1" x14ac:dyDescent="0.35">
      <c r="A9" s="40"/>
      <c r="B9" s="316" t="s">
        <v>34</v>
      </c>
      <c r="C9" s="317"/>
      <c r="D9" s="317"/>
      <c r="E9" s="322"/>
      <c r="F9" s="322"/>
      <c r="G9" s="322"/>
      <c r="H9" s="322"/>
      <c r="I9" s="322"/>
    </row>
    <row r="10" spans="1:15" s="1" customFormat="1" x14ac:dyDescent="0.35">
      <c r="A10" s="40"/>
      <c r="B10" s="342" t="s">
        <v>12</v>
      </c>
      <c r="C10" s="343"/>
      <c r="D10" s="343"/>
      <c r="E10" s="344" t="str">
        <f>IF('EMPRESA 1 - Líder'!E10="","Títol projecte indicat EMPRESA 1 - Líder",'EMPRESA 1 - Líder'!E10)</f>
        <v>Títol projecte indicat EMPRESA 1 - Líder</v>
      </c>
      <c r="F10" s="344"/>
      <c r="G10" s="344"/>
      <c r="H10" s="344"/>
      <c r="I10" s="344"/>
    </row>
    <row r="11" spans="1:15" s="1" customFormat="1" x14ac:dyDescent="0.35">
      <c r="A11" s="40"/>
      <c r="B11" s="342" t="s">
        <v>13</v>
      </c>
      <c r="C11" s="343"/>
      <c r="D11" s="343"/>
      <c r="E11" s="345" t="str">
        <f>IF('EMPRESA 1 - Líder'!E11="","Acrònim projecte indicat EMPRESA 1 - Líder",'EMPRESA 1 - Líder'!E11)</f>
        <v>Acrònim projecte indicat EMPRESA 1 - Líder</v>
      </c>
      <c r="F11" s="345"/>
      <c r="G11" s="345"/>
      <c r="H11" s="345"/>
      <c r="I11" s="345"/>
    </row>
    <row r="12" spans="1:15" s="1" customFormat="1" hidden="1" x14ac:dyDescent="0.35">
      <c r="A12" s="40"/>
      <c r="B12" s="316" t="s">
        <v>253</v>
      </c>
      <c r="C12" s="317"/>
      <c r="D12" s="317"/>
      <c r="E12" s="322" t="str">
        <f>IF('EMPRESA 1 - Líder'!E12="","Introduïr CODI PROJECTE pestanya EMPRESA 1 - LÍDER",'EMPRESA 1 - Líder'!E12)</f>
        <v>Introduïr CODI PROJECTE pestanya EMPRESA 1 - LÍDER</v>
      </c>
      <c r="F12" s="322"/>
      <c r="G12" s="322"/>
      <c r="H12" s="322"/>
      <c r="I12" s="322"/>
    </row>
    <row r="13" spans="1:15" s="1" customFormat="1" hidden="1" x14ac:dyDescent="0.35">
      <c r="A13" s="40"/>
      <c r="B13" s="316" t="s">
        <v>28</v>
      </c>
      <c r="C13" s="317"/>
      <c r="D13" s="317"/>
      <c r="E13" s="346" t="str">
        <f>IF('EMPRESA 1 - Líder'!E13="","Introduïr AVALUADOR pestanya EMPRESA 1 - LÍDER",'EMPRESA 1 - Líder'!E13)</f>
        <v>Introduïr AVALUADOR pestanya EMPRESA 1 - LÍDER</v>
      </c>
      <c r="F13" s="346"/>
      <c r="G13" s="346"/>
      <c r="H13" s="346"/>
      <c r="I13" s="346"/>
    </row>
    <row r="14" spans="1:15" s="1" customFormat="1" x14ac:dyDescent="0.35">
      <c r="A14" s="40"/>
    </row>
    <row r="15" spans="1:15" s="1" customFormat="1" x14ac:dyDescent="0.35">
      <c r="A15" s="40"/>
      <c r="B15" s="41"/>
    </row>
    <row r="16" spans="1:15" s="1" customFormat="1" ht="15" thickBot="1" x14ac:dyDescent="0.4">
      <c r="A16" s="40"/>
      <c r="B16" s="42" t="s">
        <v>1</v>
      </c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</row>
    <row r="17" spans="1:115" s="1" customFormat="1" ht="15" customHeight="1" x14ac:dyDescent="0.35">
      <c r="A17" s="40"/>
      <c r="B17" s="323" t="s">
        <v>42</v>
      </c>
      <c r="C17" s="323"/>
      <c r="D17" s="323"/>
      <c r="E17" s="323"/>
      <c r="F17" s="323"/>
      <c r="G17" s="323"/>
      <c r="H17" s="323"/>
      <c r="I17" s="323"/>
    </row>
    <row r="18" spans="1:115" s="1" customFormat="1" x14ac:dyDescent="0.35">
      <c r="A18" s="40"/>
      <c r="B18" s="323"/>
      <c r="C18" s="323"/>
      <c r="D18" s="323"/>
      <c r="E18" s="323"/>
      <c r="F18" s="323"/>
      <c r="G18" s="323"/>
      <c r="H18" s="323"/>
      <c r="I18" s="323"/>
    </row>
    <row r="19" spans="1:115" s="1" customFormat="1" x14ac:dyDescent="0.35">
      <c r="A19" s="40"/>
      <c r="B19" s="195"/>
      <c r="C19" s="195"/>
      <c r="D19" s="195"/>
      <c r="E19" s="195"/>
      <c r="F19" s="195"/>
      <c r="G19" s="195"/>
      <c r="H19" s="195"/>
      <c r="I19" s="195"/>
    </row>
    <row r="20" spans="1:115" s="1" customFormat="1" x14ac:dyDescent="0.35">
      <c r="A20" s="40"/>
      <c r="B20" s="207" t="s">
        <v>123</v>
      </c>
      <c r="C20" s="195"/>
      <c r="D20" s="195"/>
      <c r="E20" s="195"/>
      <c r="F20" s="195"/>
      <c r="G20" s="195"/>
      <c r="I20" s="43"/>
    </row>
    <row r="21" spans="1:115" s="1" customFormat="1" x14ac:dyDescent="0.35">
      <c r="A21" s="40"/>
      <c r="I21" s="44"/>
      <c r="J21" s="44"/>
      <c r="K21" s="44"/>
      <c r="L21" s="44"/>
    </row>
    <row r="22" spans="1:115" s="49" customFormat="1" ht="38.25" customHeight="1" x14ac:dyDescent="0.35">
      <c r="A22" s="45"/>
      <c r="B22" s="46" t="s">
        <v>35</v>
      </c>
      <c r="C22" s="46" t="s">
        <v>0</v>
      </c>
      <c r="D22" s="47" t="s">
        <v>24</v>
      </c>
      <c r="E22" s="46" t="s">
        <v>9</v>
      </c>
      <c r="F22" s="46" t="s">
        <v>10</v>
      </c>
      <c r="G22" s="46" t="s">
        <v>8</v>
      </c>
      <c r="H22" s="47" t="s">
        <v>25</v>
      </c>
      <c r="I22" s="46" t="s">
        <v>26</v>
      </c>
      <c r="J22" s="47" t="s">
        <v>27</v>
      </c>
      <c r="K22" s="48" t="s">
        <v>20</v>
      </c>
      <c r="L22" s="48" t="s">
        <v>21</v>
      </c>
      <c r="M22" s="283" t="s">
        <v>108</v>
      </c>
      <c r="N22" s="284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10"/>
      <c r="BE22" s="10"/>
      <c r="BF22" s="10"/>
      <c r="BG22" s="10"/>
      <c r="BH22" s="10"/>
      <c r="BI22" s="10"/>
      <c r="BJ22" s="10"/>
      <c r="BK22" s="10"/>
      <c r="BL22" s="10"/>
      <c r="BM22" s="10"/>
      <c r="BN22" s="10"/>
      <c r="BO22" s="10"/>
      <c r="BP22" s="10"/>
      <c r="BQ22" s="10"/>
      <c r="BR22" s="10"/>
      <c r="BS22" s="10"/>
      <c r="BT22" s="10"/>
      <c r="BU22" s="10"/>
      <c r="BV22" s="10"/>
      <c r="BW22" s="10"/>
      <c r="BX22" s="10"/>
      <c r="BY22" s="10"/>
      <c r="BZ22" s="10"/>
      <c r="CA22" s="10"/>
      <c r="CB22" s="10"/>
      <c r="CC22" s="10"/>
      <c r="CD22" s="10"/>
      <c r="CE22" s="10"/>
      <c r="CF22" s="10"/>
      <c r="CG22" s="10"/>
      <c r="CH22" s="10"/>
      <c r="CI22" s="10"/>
      <c r="CJ22" s="10"/>
      <c r="CK22" s="10"/>
      <c r="CL22" s="10"/>
      <c r="CM22" s="10"/>
      <c r="CN22" s="10"/>
      <c r="CO22" s="10"/>
      <c r="CP22" s="10"/>
      <c r="CQ22" s="10"/>
      <c r="CR22" s="10"/>
      <c r="CS22" s="10"/>
      <c r="CT22" s="10"/>
      <c r="CU22" s="10"/>
      <c r="CV22" s="10"/>
      <c r="CW22" s="10"/>
      <c r="CX22" s="10"/>
      <c r="CY22" s="10"/>
      <c r="CZ22" s="10"/>
      <c r="DA22" s="10"/>
      <c r="DB22" s="10"/>
      <c r="DC22" s="10"/>
      <c r="DD22" s="10"/>
      <c r="DE22" s="10"/>
      <c r="DF22" s="10"/>
      <c r="DG22" s="10"/>
      <c r="DH22" s="10"/>
      <c r="DI22" s="10"/>
      <c r="DJ22" s="10"/>
      <c r="DK22" s="10"/>
    </row>
    <row r="23" spans="1:115" x14ac:dyDescent="0.35">
      <c r="B23" s="3"/>
      <c r="C23" s="4"/>
      <c r="D23" s="50"/>
      <c r="E23" s="7"/>
      <c r="F23" s="5"/>
      <c r="G23" s="202"/>
      <c r="H23" s="51"/>
      <c r="I23" s="31">
        <f>+F23*G23</f>
        <v>0</v>
      </c>
      <c r="J23" s="52">
        <f>+H23*G23</f>
        <v>0</v>
      </c>
      <c r="K23" s="53">
        <f>IF(AND($E$9="Gran empresa",D23="Recerca"),Desplegables!$F$15,IF(AND($E$9="Gran empresa",D23="Desenvolupament"),Desplegables!$F$18,IF(AND($E$9="Mitjana empresa",D23="Recerca"),Desplegables!$F$14,IF(AND($E$9="Mitjana empresa",D23="Desenvolupament"),Desplegables!$F$17,IF(AND($E$9="Petita empresa",D23="Recerca"),Desplegables!$F$13,IF(AND($E$9="Petita empresa",D23="Desenvolupament"),Desplegables!$F$16,IF(AND($E$9="Acreditat TECNIO"),Desplegables!$F$19,)))))))</f>
        <v>0</v>
      </c>
      <c r="L23" s="54">
        <f>+K23*J23</f>
        <v>0</v>
      </c>
      <c r="M23" s="281"/>
      <c r="N23" s="282"/>
    </row>
    <row r="24" spans="1:115" x14ac:dyDescent="0.35">
      <c r="B24" s="3"/>
      <c r="C24" s="4"/>
      <c r="D24" s="50"/>
      <c r="E24" s="7"/>
      <c r="F24" s="5"/>
      <c r="G24" s="202"/>
      <c r="H24" s="51"/>
      <c r="I24" s="31">
        <f>+F24*G24</f>
        <v>0</v>
      </c>
      <c r="J24" s="52">
        <f>+H24*G24</f>
        <v>0</v>
      </c>
      <c r="K24" s="53">
        <f>IF(AND($E$9="Gran empresa",D24="Recerca"),Desplegables!$F$15,IF(AND($E$9="Gran empresa",D24="Desenvolupament"),Desplegables!$F$18,IF(AND($E$9="Mitjana empresa",D24="Recerca"),Desplegables!$F$14,IF(AND($E$9="Mitjana empresa",D24="Desenvolupament"),Desplegables!$F$17,IF(AND($E$9="Petita empresa",D24="Recerca"),Desplegables!$F$13,IF(AND($E$9="Petita empresa",D24="Desenvolupament"),Desplegables!$F$16,IF(AND($E$9="Acreditat TECNIO"),Desplegables!$F$19,)))))))</f>
        <v>0</v>
      </c>
      <c r="L24" s="54">
        <f>+K24*J24</f>
        <v>0</v>
      </c>
      <c r="M24" s="281"/>
      <c r="N24" s="282"/>
    </row>
    <row r="25" spans="1:115" x14ac:dyDescent="0.35">
      <c r="B25" s="3"/>
      <c r="C25" s="4"/>
      <c r="D25" s="50"/>
      <c r="E25" s="7"/>
      <c r="F25" s="5"/>
      <c r="G25" s="202"/>
      <c r="H25" s="51"/>
      <c r="I25" s="31">
        <f>+F25*G25</f>
        <v>0</v>
      </c>
      <c r="J25" s="52">
        <f>+H25*G25</f>
        <v>0</v>
      </c>
      <c r="K25" s="53">
        <f>IF(AND($E$9="Gran empresa",D25="Recerca"),Desplegables!$F$15,IF(AND($E$9="Gran empresa",D25="Desenvolupament"),Desplegables!$F$18,IF(AND($E$9="Mitjana empresa",D25="Recerca"),Desplegables!$F$14,IF(AND($E$9="Mitjana empresa",D25="Desenvolupament"),Desplegables!$F$17,IF(AND($E$9="Petita empresa",D25="Recerca"),Desplegables!$F$13,IF(AND($E$9="Petita empresa",D25="Desenvolupament"),Desplegables!$F$16,IF(AND($E$9="Acreditat TECNIO"),Desplegables!$F$19,)))))))</f>
        <v>0</v>
      </c>
      <c r="L25" s="54">
        <f>+K25*J25</f>
        <v>0</v>
      </c>
      <c r="M25" s="281"/>
      <c r="N25" s="282"/>
    </row>
    <row r="26" spans="1:115" x14ac:dyDescent="0.35">
      <c r="B26" s="55"/>
      <c r="C26" s="56"/>
      <c r="D26" s="56"/>
      <c r="E26" s="56"/>
      <c r="F26" s="57"/>
      <c r="G26" s="58"/>
      <c r="H26" s="56"/>
      <c r="I26" s="58"/>
      <c r="J26" s="59"/>
      <c r="K26" s="143"/>
      <c r="L26" s="58"/>
      <c r="M26" s="196"/>
      <c r="N26" s="197"/>
    </row>
    <row r="27" spans="1:115" x14ac:dyDescent="0.35">
      <c r="B27" s="61"/>
      <c r="C27" s="61"/>
      <c r="D27" s="61"/>
      <c r="E27" s="198" t="s">
        <v>4</v>
      </c>
      <c r="F27" s="62">
        <f>SUM(F23:F26)</f>
        <v>0</v>
      </c>
      <c r="G27" s="63"/>
      <c r="H27" s="64">
        <f>SUM(H23:H26)</f>
        <v>0</v>
      </c>
      <c r="I27" s="63">
        <f>SUM(I23:I26)</f>
        <v>0</v>
      </c>
      <c r="J27" s="65">
        <f>SUM(J23:J26)</f>
        <v>0</v>
      </c>
      <c r="K27" s="66">
        <f>IF(J27=0,0,L27/J27)</f>
        <v>0</v>
      </c>
      <c r="L27" s="63">
        <f>+SUM(L23:L26)</f>
        <v>0</v>
      </c>
    </row>
    <row r="28" spans="1:115" x14ac:dyDescent="0.35">
      <c r="B28" s="67"/>
      <c r="C28" s="67"/>
      <c r="D28" s="67"/>
      <c r="E28" s="1"/>
      <c r="F28" s="1"/>
      <c r="G28" s="1"/>
      <c r="H28" s="1"/>
      <c r="I28" s="1"/>
      <c r="J28" s="1"/>
      <c r="K28" s="1"/>
      <c r="L28" s="1"/>
    </row>
    <row r="29" spans="1:115" x14ac:dyDescent="0.35">
      <c r="B29" s="68" t="s">
        <v>249</v>
      </c>
      <c r="C29" s="195"/>
      <c r="D29" s="195"/>
      <c r="E29" s="195"/>
      <c r="F29" s="69"/>
      <c r="G29" s="69"/>
      <c r="I29" s="70"/>
      <c r="J29" s="71"/>
      <c r="K29" s="71"/>
      <c r="L29" s="72"/>
    </row>
    <row r="30" spans="1:115" s="1" customFormat="1" ht="44.25" customHeight="1" thickBot="1" x14ac:dyDescent="0.4">
      <c r="A30" s="40"/>
      <c r="B30" s="210" t="s">
        <v>124</v>
      </c>
      <c r="C30" s="233" t="str">
        <f>IF('EMPRESA 1 - Líder'!C30="","Durada projecte indicada EMPRESA 1 - Líder",'EMPRESA 1 - Líder'!C30)</f>
        <v>Durada projecte indicada EMPRESA 1 - Líder</v>
      </c>
      <c r="D30" s="232" t="str">
        <f>IF('EMPRESA 1 - Líder'!D30="","Durada projecte indicada EMPRESA 1 - Líder",'EMPRESA 1 - Líder'!D30)</f>
        <v>Durada projecte indicada EMPRESA 1 - Líder</v>
      </c>
      <c r="E30" s="208" t="s">
        <v>241</v>
      </c>
      <c r="M30" s="74" t="s">
        <v>43</v>
      </c>
      <c r="N30" s="75"/>
    </row>
    <row r="31" spans="1:115" s="1" customFormat="1" ht="22.5" customHeight="1" x14ac:dyDescent="0.35">
      <c r="A31" s="40"/>
      <c r="B31" s="76"/>
      <c r="C31" s="67"/>
      <c r="D31" s="67"/>
      <c r="F31" s="77"/>
      <c r="M31" s="78" t="s">
        <v>32</v>
      </c>
      <c r="N31" s="78"/>
    </row>
    <row r="32" spans="1:115" s="1" customFormat="1" x14ac:dyDescent="0.35">
      <c r="A32" s="40"/>
      <c r="B32" s="207" t="s">
        <v>122</v>
      </c>
      <c r="C32" s="67"/>
      <c r="D32" s="67"/>
      <c r="F32" s="77"/>
    </row>
    <row r="33" spans="1:115" s="1" customFormat="1" x14ac:dyDescent="0.35">
      <c r="A33" s="40"/>
      <c r="B33" s="95" t="s">
        <v>181</v>
      </c>
      <c r="C33" s="67"/>
      <c r="D33" s="67"/>
      <c r="F33" s="77"/>
      <c r="M33" s="79"/>
      <c r="N33" s="79"/>
    </row>
    <row r="34" spans="1:115" s="10" customFormat="1" ht="29" x14ac:dyDescent="0.35">
      <c r="A34" s="45"/>
      <c r="B34" s="46" t="s">
        <v>9</v>
      </c>
      <c r="C34" s="46" t="s">
        <v>79</v>
      </c>
      <c r="D34" s="80" t="s">
        <v>36</v>
      </c>
      <c r="E34" s="46" t="s">
        <v>60</v>
      </c>
      <c r="F34" s="81" t="s">
        <v>37</v>
      </c>
      <c r="H34" s="82" t="s">
        <v>113</v>
      </c>
      <c r="M34" s="82" t="s">
        <v>39</v>
      </c>
      <c r="N34" s="82" t="s">
        <v>38</v>
      </c>
    </row>
    <row r="35" spans="1:115" s="1" customFormat="1" x14ac:dyDescent="0.35">
      <c r="A35" s="40"/>
      <c r="B35" s="19"/>
      <c r="C35" s="19"/>
      <c r="D35" s="32"/>
      <c r="E35" s="20"/>
      <c r="F35" s="236" t="e">
        <f>C35/(E35*$C$30)</f>
        <v>#VALUE!</v>
      </c>
      <c r="H35" s="225" t="e">
        <f>D35/(E35*$D$30)</f>
        <v>#VALUE!</v>
      </c>
      <c r="M35" s="83" t="str">
        <f>IF($E$9="","...",IF($E$9&lt;&gt;"Acreditat TECNIO","80%","100%"))</f>
        <v>...</v>
      </c>
      <c r="N35" s="84" t="str">
        <f>IF($E$9="","...",+M35*E35*$C$30)</f>
        <v>...</v>
      </c>
    </row>
    <row r="36" spans="1:115" s="1" customFormat="1" x14ac:dyDescent="0.35">
      <c r="A36" s="40"/>
      <c r="B36" s="19"/>
      <c r="C36" s="19"/>
      <c r="D36" s="32"/>
      <c r="E36" s="20"/>
      <c r="F36" s="236" t="e">
        <f t="shared" ref="F36:F37" si="0">C36/(E36*$C$30)</f>
        <v>#VALUE!</v>
      </c>
      <c r="H36" s="225" t="e">
        <f t="shared" ref="H36:H37" si="1">D36/(E36*$D$30)</f>
        <v>#VALUE!</v>
      </c>
      <c r="M36" s="83" t="str">
        <f t="shared" ref="M36:M37" si="2">IF($E$9="","...",IF($E$9&lt;&gt;"Acreditat TECNIO","80%","100%"))</f>
        <v>...</v>
      </c>
      <c r="N36" s="84" t="str">
        <f t="shared" ref="N36:N37" si="3">IF($E$9="","...",+M36*E36*$C$30)</f>
        <v>...</v>
      </c>
    </row>
    <row r="37" spans="1:115" s="1" customFormat="1" x14ac:dyDescent="0.35">
      <c r="A37" s="40"/>
      <c r="B37" s="19"/>
      <c r="C37" s="19"/>
      <c r="D37" s="32"/>
      <c r="E37" s="20"/>
      <c r="F37" s="236" t="e">
        <f t="shared" si="0"/>
        <v>#VALUE!</v>
      </c>
      <c r="H37" s="225" t="e">
        <f t="shared" si="1"/>
        <v>#VALUE!</v>
      </c>
      <c r="M37" s="83" t="str">
        <f t="shared" si="2"/>
        <v>...</v>
      </c>
      <c r="N37" s="84" t="str">
        <f t="shared" si="3"/>
        <v>...</v>
      </c>
    </row>
    <row r="38" spans="1:115" s="1" customFormat="1" x14ac:dyDescent="0.35">
      <c r="A38" s="40"/>
      <c r="B38" s="85"/>
      <c r="C38" s="85"/>
      <c r="D38" s="33"/>
      <c r="E38" s="86"/>
      <c r="F38" s="34"/>
      <c r="H38" s="34"/>
      <c r="M38" s="87"/>
      <c r="N38" s="88"/>
    </row>
    <row r="39" spans="1:115" s="1" customFormat="1" x14ac:dyDescent="0.35">
      <c r="A39" s="40"/>
      <c r="B39" s="89"/>
      <c r="C39" s="90"/>
      <c r="D39" s="90"/>
      <c r="E39" s="90"/>
      <c r="F39" s="90"/>
      <c r="G39" s="90"/>
      <c r="H39" s="90"/>
      <c r="I39" s="90"/>
      <c r="J39" s="90"/>
      <c r="K39" s="90"/>
      <c r="L39" s="90"/>
    </row>
    <row r="40" spans="1:115" s="1" customFormat="1" x14ac:dyDescent="0.35">
      <c r="A40" s="40"/>
      <c r="B40" s="89"/>
      <c r="C40" s="90"/>
      <c r="D40" s="90"/>
      <c r="E40" s="90"/>
      <c r="F40" s="90"/>
      <c r="G40" s="90"/>
      <c r="H40" s="90"/>
      <c r="I40" s="90"/>
      <c r="J40" s="90"/>
      <c r="K40" s="90"/>
      <c r="L40" s="90"/>
    </row>
    <row r="41" spans="1:115" s="1" customFormat="1" ht="15" thickBot="1" x14ac:dyDescent="0.4">
      <c r="A41" s="40"/>
      <c r="B41" s="42" t="s">
        <v>3</v>
      </c>
      <c r="C41" s="91"/>
      <c r="D41" s="91"/>
      <c r="E41" s="92"/>
      <c r="F41" s="93"/>
      <c r="G41" s="93"/>
      <c r="H41" s="94"/>
      <c r="I41" s="23"/>
      <c r="J41" s="23"/>
      <c r="K41" s="23"/>
      <c r="L41" s="23"/>
      <c r="M41" s="23"/>
      <c r="N41" s="23"/>
    </row>
    <row r="42" spans="1:115" s="1" customFormat="1" x14ac:dyDescent="0.35">
      <c r="A42" s="40"/>
      <c r="B42" s="95" t="s">
        <v>41</v>
      </c>
      <c r="C42" s="67"/>
      <c r="D42" s="67"/>
      <c r="E42" s="2"/>
      <c r="F42" s="77"/>
      <c r="G42" s="77"/>
      <c r="H42" s="96"/>
    </row>
    <row r="43" spans="1:115" s="1" customFormat="1" x14ac:dyDescent="0.35">
      <c r="A43" s="40"/>
      <c r="B43" s="95"/>
      <c r="C43" s="67"/>
      <c r="D43" s="67"/>
      <c r="E43" s="2"/>
      <c r="F43" s="77"/>
      <c r="G43" s="77"/>
      <c r="H43" s="96"/>
    </row>
    <row r="44" spans="1:115" s="49" customFormat="1" ht="30.75" customHeight="1" x14ac:dyDescent="0.35">
      <c r="A44" s="45"/>
      <c r="B44" s="46" t="s">
        <v>35</v>
      </c>
      <c r="C44" s="46" t="s">
        <v>0</v>
      </c>
      <c r="D44" s="47" t="s">
        <v>24</v>
      </c>
      <c r="E44" s="285" t="s">
        <v>18</v>
      </c>
      <c r="F44" s="286"/>
      <c r="G44" s="286"/>
      <c r="H44" s="287"/>
      <c r="I44" s="46" t="s">
        <v>26</v>
      </c>
      <c r="J44" s="47" t="s">
        <v>27</v>
      </c>
      <c r="K44" s="48" t="s">
        <v>20</v>
      </c>
      <c r="L44" s="48" t="s">
        <v>21</v>
      </c>
      <c r="M44" s="283" t="s">
        <v>108</v>
      </c>
      <c r="N44" s="284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  <c r="AO44" s="10"/>
      <c r="AP44" s="10"/>
      <c r="AQ44" s="10"/>
      <c r="AR44" s="10"/>
      <c r="AS44" s="10"/>
      <c r="AT44" s="10"/>
      <c r="AU44" s="10"/>
      <c r="AV44" s="10"/>
      <c r="AW44" s="10"/>
      <c r="AX44" s="10"/>
      <c r="AY44" s="10"/>
      <c r="AZ44" s="10"/>
      <c r="BA44" s="10"/>
      <c r="BB44" s="10"/>
      <c r="BC44" s="10"/>
      <c r="BD44" s="10"/>
      <c r="BE44" s="10"/>
      <c r="BF44" s="10"/>
      <c r="BG44" s="10"/>
      <c r="BH44" s="10"/>
      <c r="BI44" s="10"/>
      <c r="BJ44" s="10"/>
      <c r="BK44" s="10"/>
      <c r="BL44" s="10"/>
      <c r="BM44" s="10"/>
      <c r="BN44" s="10"/>
      <c r="BO44" s="10"/>
      <c r="BP44" s="10"/>
      <c r="BQ44" s="10"/>
      <c r="BR44" s="10"/>
      <c r="BS44" s="10"/>
      <c r="BT44" s="10"/>
      <c r="BU44" s="10"/>
      <c r="BV44" s="10"/>
      <c r="BW44" s="10"/>
      <c r="BX44" s="10"/>
      <c r="BY44" s="10"/>
      <c r="BZ44" s="10"/>
      <c r="CA44" s="10"/>
      <c r="CB44" s="10"/>
      <c r="CC44" s="10"/>
      <c r="CD44" s="10"/>
      <c r="CE44" s="10"/>
      <c r="CF44" s="10"/>
      <c r="CG44" s="10"/>
      <c r="CH44" s="10"/>
      <c r="CI44" s="10"/>
      <c r="CJ44" s="10"/>
      <c r="CK44" s="10"/>
      <c r="CL44" s="10"/>
      <c r="CM44" s="10"/>
      <c r="CN44" s="10"/>
      <c r="CO44" s="10"/>
      <c r="CP44" s="10"/>
      <c r="CQ44" s="10"/>
      <c r="CR44" s="10"/>
      <c r="CS44" s="10"/>
      <c r="CT44" s="10"/>
      <c r="CU44" s="10"/>
      <c r="CV44" s="10"/>
      <c r="CW44" s="10"/>
      <c r="CX44" s="10"/>
      <c r="CY44" s="10"/>
      <c r="CZ44" s="10"/>
      <c r="DA44" s="10"/>
      <c r="DB44" s="10"/>
      <c r="DC44" s="10"/>
      <c r="DD44" s="10"/>
      <c r="DE44" s="10"/>
      <c r="DF44" s="10"/>
      <c r="DG44" s="10"/>
      <c r="DH44" s="10"/>
      <c r="DI44" s="10"/>
      <c r="DJ44" s="10"/>
      <c r="DK44" s="10"/>
    </row>
    <row r="45" spans="1:115" x14ac:dyDescent="0.35">
      <c r="B45" s="3"/>
      <c r="C45" s="4"/>
      <c r="D45" s="50"/>
      <c r="E45" s="224"/>
      <c r="F45" s="189"/>
      <c r="G45" s="189"/>
      <c r="H45" s="190"/>
      <c r="I45" s="31"/>
      <c r="J45" s="52"/>
      <c r="K45" s="53">
        <f>IF(AND($E$9="Gran empresa",D45="Recerca"),Desplegables!$F$15,IF(AND($E$9="Gran empresa",D45="Desenvolupament"),Desplegables!$F$18,IF(AND($E$9="Mitjana empresa",D45="Recerca"),Desplegables!$F$14,IF(AND($E$9="Mitjana empresa",D45="Desenvolupament"),Desplegables!$F$17,IF(AND($E$9="Petita empresa",D45="Recerca"),Desplegables!$F$13,IF(AND($E$9="Petita empresa",D45="Desenvolupament"),Desplegables!$F$16,IF($E$9="Acreditat TECNIO",0,)))))))</f>
        <v>0</v>
      </c>
      <c r="L45" s="54">
        <f>+K45*J45</f>
        <v>0</v>
      </c>
      <c r="M45" s="281"/>
      <c r="N45" s="282"/>
    </row>
    <row r="46" spans="1:115" x14ac:dyDescent="0.35">
      <c r="B46" s="3"/>
      <c r="C46" s="4"/>
      <c r="D46" s="50"/>
      <c r="E46" s="224"/>
      <c r="F46" s="189"/>
      <c r="G46" s="189"/>
      <c r="H46" s="190"/>
      <c r="I46" s="31"/>
      <c r="J46" s="52"/>
      <c r="K46" s="53">
        <f>IF(AND($E$9="Gran empresa",D46="Recerca"),Desplegables!$F$15,IF(AND($E$9="Gran empresa",D46="Desenvolupament"),Desplegables!$F$18,IF(AND($E$9="Mitjana empresa",D46="Recerca"),Desplegables!$F$14,IF(AND($E$9="Mitjana empresa",D46="Desenvolupament"),Desplegables!$F$17,IF(AND($E$9="Petita empresa",D46="Recerca"),Desplegables!$F$13,IF(AND($E$9="Petita empresa",D46="Desenvolupament"),Desplegables!$F$16,IF($E$9="Acreditat TECNIO",0,)))))))</f>
        <v>0</v>
      </c>
      <c r="L46" s="54">
        <f>+K46*J46</f>
        <v>0</v>
      </c>
      <c r="M46" s="281"/>
      <c r="N46" s="282"/>
    </row>
    <row r="47" spans="1:115" s="1" customFormat="1" x14ac:dyDescent="0.35">
      <c r="A47" s="40"/>
      <c r="B47" s="3"/>
      <c r="C47" s="4"/>
      <c r="D47" s="50"/>
      <c r="E47" s="224"/>
      <c r="F47" s="189"/>
      <c r="G47" s="189"/>
      <c r="H47" s="190"/>
      <c r="I47" s="31"/>
      <c r="J47" s="52"/>
      <c r="K47" s="53">
        <f>IF(AND($E$9="Gran empresa",D47="Recerca"),Desplegables!$F$15,IF(AND($E$9="Gran empresa",D47="Desenvolupament"),Desplegables!$F$18,IF(AND($E$9="Mitjana empresa",D47="Recerca"),Desplegables!$F$14,IF(AND($E$9="Mitjana empresa",D47="Desenvolupament"),Desplegables!$F$17,IF(AND($E$9="Petita empresa",D47="Recerca"),Desplegables!$F$13,IF(AND($E$9="Petita empresa",D47="Desenvolupament"),Desplegables!$F$16,IF($E$9="Acreditat TECNIO",0,)))))))</f>
        <v>0</v>
      </c>
      <c r="L47" s="54">
        <f>+K47*J47</f>
        <v>0</v>
      </c>
      <c r="M47" s="281"/>
      <c r="N47" s="282"/>
    </row>
    <row r="48" spans="1:115" s="1" customFormat="1" x14ac:dyDescent="0.35">
      <c r="A48" s="40"/>
      <c r="B48" s="55"/>
      <c r="C48" s="56"/>
      <c r="D48" s="56"/>
      <c r="E48" s="33"/>
      <c r="F48" s="97"/>
      <c r="G48" s="98"/>
      <c r="H48" s="56"/>
      <c r="I48" s="58"/>
      <c r="J48" s="59"/>
      <c r="K48" s="143"/>
      <c r="L48" s="58"/>
      <c r="M48" s="196"/>
      <c r="N48" s="197"/>
    </row>
    <row r="49" spans="1:115" x14ac:dyDescent="0.35">
      <c r="A49"/>
      <c r="B49" s="61"/>
      <c r="C49" s="61"/>
      <c r="D49" s="61"/>
      <c r="E49" s="329" t="s">
        <v>4</v>
      </c>
      <c r="F49" s="329"/>
      <c r="G49" s="329"/>
      <c r="H49" s="330"/>
      <c r="I49" s="99">
        <f>SUM(I45:I48)</f>
        <v>0</v>
      </c>
      <c r="J49" s="99">
        <f>SUM(J45:J48)</f>
        <v>0</v>
      </c>
      <c r="K49" s="66">
        <f>IF(J49=0,0,L49/J49)</f>
        <v>0</v>
      </c>
      <c r="L49" s="63">
        <f>SUM(L45:L48)</f>
        <v>0</v>
      </c>
    </row>
    <row r="50" spans="1:115" s="1" customFormat="1" x14ac:dyDescent="0.35">
      <c r="A50" s="40"/>
      <c r="B50" s="100"/>
      <c r="C50" s="67"/>
      <c r="D50" s="67"/>
      <c r="E50" s="101"/>
      <c r="F50" s="101"/>
      <c r="G50" s="101"/>
      <c r="H50" s="101"/>
      <c r="I50" s="70" t="str">
        <f>IF(SUM($I$45:$I$48)&gt;$F$83/2,"NOTA: El conjunt  de les despeses de la partida de col·laboracions externes no podrà superar el 50% del total de la despesa ","")</f>
        <v/>
      </c>
      <c r="J50" s="71" t="str">
        <f>IF(SUM($J$45:$J$48)&gt;$F$83/2,"REVISIÓ límit 50% del pressupost en Col·laboracions Externes","")</f>
        <v/>
      </c>
      <c r="K50" s="71"/>
      <c r="L50" s="72"/>
    </row>
    <row r="51" spans="1:115" s="1" customFormat="1" x14ac:dyDescent="0.35">
      <c r="A51" s="40"/>
      <c r="B51" s="102"/>
      <c r="C51" s="102"/>
      <c r="D51" s="102"/>
      <c r="E51" s="102"/>
      <c r="F51" s="102"/>
      <c r="G51" s="102"/>
      <c r="H51" s="102"/>
      <c r="I51" s="102"/>
      <c r="J51" s="102"/>
      <c r="K51" s="102"/>
      <c r="L51" s="102"/>
    </row>
    <row r="52" spans="1:115" s="1" customFormat="1" ht="15" thickBot="1" x14ac:dyDescent="0.4">
      <c r="A52" s="40"/>
      <c r="B52" s="42" t="s">
        <v>2</v>
      </c>
      <c r="C52" s="103"/>
      <c r="D52" s="103"/>
      <c r="E52" s="103"/>
      <c r="F52" s="103"/>
      <c r="G52" s="103"/>
      <c r="H52" s="103"/>
      <c r="I52" s="103"/>
      <c r="J52" s="103"/>
      <c r="K52" s="103"/>
      <c r="L52" s="103"/>
      <c r="M52" s="103"/>
      <c r="N52" s="103"/>
    </row>
    <row r="53" spans="1:115" s="1" customFormat="1" x14ac:dyDescent="0.35">
      <c r="A53" s="40"/>
      <c r="B53" s="95" t="s">
        <v>112</v>
      </c>
      <c r="C53" s="102"/>
      <c r="D53" s="102"/>
      <c r="E53" s="102"/>
      <c r="F53" s="102"/>
      <c r="G53" s="102"/>
      <c r="H53" s="102"/>
      <c r="I53" s="102"/>
      <c r="J53" s="102"/>
      <c r="K53" s="102"/>
      <c r="L53" s="102"/>
    </row>
    <row r="54" spans="1:115" s="1" customFormat="1" x14ac:dyDescent="0.35">
      <c r="A54" s="40"/>
      <c r="B54" s="95"/>
      <c r="C54" s="67"/>
      <c r="D54" s="67"/>
      <c r="E54" s="2"/>
      <c r="F54" s="77"/>
      <c r="G54" s="77"/>
      <c r="H54" s="96"/>
    </row>
    <row r="55" spans="1:115" s="49" customFormat="1" ht="30.75" customHeight="1" x14ac:dyDescent="0.35">
      <c r="A55" s="45"/>
      <c r="B55" s="46" t="s">
        <v>35</v>
      </c>
      <c r="C55" s="46" t="s">
        <v>0</v>
      </c>
      <c r="D55" s="47" t="s">
        <v>24</v>
      </c>
      <c r="E55" s="285" t="s">
        <v>18</v>
      </c>
      <c r="F55" s="286"/>
      <c r="G55" s="286"/>
      <c r="H55" s="287"/>
      <c r="I55" s="46" t="s">
        <v>26</v>
      </c>
      <c r="J55" s="47" t="s">
        <v>27</v>
      </c>
      <c r="K55" s="104" t="s">
        <v>20</v>
      </c>
      <c r="L55" s="104" t="s">
        <v>21</v>
      </c>
      <c r="M55" s="283" t="s">
        <v>108</v>
      </c>
      <c r="N55" s="284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  <c r="AL55" s="10"/>
      <c r="AM55" s="10"/>
      <c r="AN55" s="10"/>
      <c r="AO55" s="10"/>
      <c r="AP55" s="10"/>
      <c r="AQ55" s="10"/>
      <c r="AR55" s="10"/>
      <c r="AS55" s="10"/>
      <c r="AT55" s="10"/>
      <c r="AU55" s="10"/>
      <c r="AV55" s="10"/>
      <c r="AW55" s="10"/>
      <c r="AX55" s="10"/>
      <c r="AY55" s="10"/>
      <c r="AZ55" s="10"/>
      <c r="BA55" s="10"/>
      <c r="BB55" s="10"/>
      <c r="BC55" s="10"/>
      <c r="BD55" s="10"/>
      <c r="BE55" s="10"/>
      <c r="BF55" s="10"/>
      <c r="BG55" s="10"/>
      <c r="BH55" s="10"/>
      <c r="BI55" s="10"/>
      <c r="BJ55" s="10"/>
      <c r="BK55" s="10"/>
      <c r="BL55" s="10"/>
      <c r="BM55" s="10"/>
      <c r="BN55" s="10"/>
      <c r="BO55" s="10"/>
      <c r="BP55" s="10"/>
      <c r="BQ55" s="10"/>
      <c r="BR55" s="10"/>
      <c r="BS55" s="10"/>
      <c r="BT55" s="10"/>
      <c r="BU55" s="10"/>
      <c r="BV55" s="10"/>
      <c r="BW55" s="10"/>
      <c r="BX55" s="10"/>
      <c r="BY55" s="10"/>
      <c r="BZ55" s="10"/>
      <c r="CA55" s="10"/>
      <c r="CB55" s="10"/>
      <c r="CC55" s="10"/>
      <c r="CD55" s="10"/>
      <c r="CE55" s="10"/>
      <c r="CF55" s="10"/>
      <c r="CG55" s="10"/>
      <c r="CH55" s="10"/>
      <c r="CI55" s="10"/>
      <c r="CJ55" s="10"/>
      <c r="CK55" s="10"/>
      <c r="CL55" s="10"/>
      <c r="CM55" s="10"/>
      <c r="CN55" s="10"/>
      <c r="CO55" s="10"/>
      <c r="CP55" s="10"/>
      <c r="CQ55" s="10"/>
      <c r="CR55" s="10"/>
      <c r="CS55" s="10"/>
      <c r="CT55" s="10"/>
      <c r="CU55" s="10"/>
      <c r="CV55" s="10"/>
      <c r="CW55" s="10"/>
      <c r="CX55" s="10"/>
      <c r="CY55" s="10"/>
      <c r="CZ55" s="10"/>
      <c r="DA55" s="10"/>
      <c r="DB55" s="10"/>
      <c r="DC55" s="10"/>
      <c r="DD55" s="10"/>
      <c r="DE55" s="10"/>
      <c r="DF55" s="10"/>
      <c r="DG55" s="10"/>
      <c r="DH55" s="10"/>
      <c r="DI55" s="10"/>
      <c r="DJ55" s="10"/>
      <c r="DK55" s="10"/>
    </row>
    <row r="56" spans="1:115" x14ac:dyDescent="0.35">
      <c r="B56" s="3"/>
      <c r="C56" s="4"/>
      <c r="D56" s="105"/>
      <c r="E56" s="209"/>
      <c r="F56" s="189"/>
      <c r="G56" s="189"/>
      <c r="H56" s="191"/>
      <c r="I56" s="31"/>
      <c r="J56" s="52"/>
      <c r="K56" s="53">
        <f>IF(AND($E$9="Gran empresa",D56="Recerca"),Desplegables!$F$15,IF(AND($E$9="Gran empresa",D56="Desenvolupament"),Desplegables!$F$18,IF(AND($E$9="Mitjana empresa",D56="Recerca"),Desplegables!$F$14,IF(AND($E$9="Mitjana empresa",D56="Desenvolupament"),Desplegables!$F$17,IF(AND($E$9="Petita empresa",D56="Recerca"),Desplegables!$F$13,IF(AND($E$9="Petita empresa",D56="Desenvolupament"),Desplegables!$F$16,IF(AND($E$9="Acreditat TECNIO"),Desplegables!$F$19,)))))))</f>
        <v>0</v>
      </c>
      <c r="L56" s="54">
        <f>+K56*J56</f>
        <v>0</v>
      </c>
      <c r="M56" s="281"/>
      <c r="N56" s="282"/>
    </row>
    <row r="57" spans="1:115" x14ac:dyDescent="0.35">
      <c r="B57" s="3"/>
      <c r="C57" s="4"/>
      <c r="D57" s="105"/>
      <c r="E57" s="209"/>
      <c r="F57" s="189"/>
      <c r="G57" s="189"/>
      <c r="H57" s="191"/>
      <c r="I57" s="31"/>
      <c r="J57" s="52"/>
      <c r="K57" s="53">
        <f>IF(AND($E$9="Gran empresa",D57="Recerca"),Desplegables!$F$15,IF(AND($E$9="Gran empresa",D57="Desenvolupament"),Desplegables!$F$18,IF(AND($E$9="Mitjana empresa",D57="Recerca"),Desplegables!$F$14,IF(AND($E$9="Mitjana empresa",D57="Desenvolupament"),Desplegables!$F$17,IF(AND($E$9="Petita empresa",D57="Recerca"),Desplegables!$F$13,IF(AND($E$9="Petita empresa",D57="Desenvolupament"),Desplegables!$F$16,IF(AND($E$9="Acreditat TECNIO"),Desplegables!$F$19,)))))))</f>
        <v>0</v>
      </c>
      <c r="L57" s="54">
        <f>+K57*J57</f>
        <v>0</v>
      </c>
      <c r="M57" s="281"/>
      <c r="N57" s="282"/>
    </row>
    <row r="58" spans="1:115" x14ac:dyDescent="0.35">
      <c r="B58" s="3"/>
      <c r="C58" s="4"/>
      <c r="D58" s="105"/>
      <c r="E58" s="209"/>
      <c r="F58" s="189"/>
      <c r="G58" s="189"/>
      <c r="H58" s="191"/>
      <c r="I58" s="31"/>
      <c r="J58" s="52"/>
      <c r="K58" s="53">
        <f>IF(AND($E$9="Gran empresa",D58="Recerca"),Desplegables!$F$15,IF(AND($E$9="Gran empresa",D58="Desenvolupament"),Desplegables!$F$18,IF(AND($E$9="Mitjana empresa",D58="Recerca"),Desplegables!$F$14,IF(AND($E$9="Mitjana empresa",D58="Desenvolupament"),Desplegables!$F$17,IF(AND($E$9="Petita empresa",D58="Recerca"),Desplegables!$F$13,IF(AND($E$9="Petita empresa",D58="Desenvolupament"),Desplegables!$F$16,IF(AND($E$9="Acreditat TECNIO"),Desplegables!$F$19,)))))))</f>
        <v>0</v>
      </c>
      <c r="L58" s="54">
        <f>+K58*J58</f>
        <v>0</v>
      </c>
      <c r="M58" s="281"/>
      <c r="N58" s="282"/>
    </row>
    <row r="59" spans="1:115" x14ac:dyDescent="0.35">
      <c r="B59" s="55"/>
      <c r="C59" s="56"/>
      <c r="D59" s="106"/>
      <c r="E59" s="33"/>
      <c r="F59" s="97"/>
      <c r="G59" s="97"/>
      <c r="H59" s="107"/>
      <c r="I59" s="58"/>
      <c r="J59" s="59"/>
      <c r="K59" s="143"/>
      <c r="L59" s="58"/>
      <c r="M59" s="196"/>
      <c r="N59" s="197"/>
    </row>
    <row r="60" spans="1:115" x14ac:dyDescent="0.35">
      <c r="B60" s="108"/>
      <c r="C60" s="108"/>
      <c r="D60" s="61"/>
      <c r="E60" s="328" t="s">
        <v>4</v>
      </c>
      <c r="F60" s="328"/>
      <c r="G60" s="328"/>
      <c r="H60" s="328"/>
      <c r="I60" s="109">
        <f>SUM(I56:I59)</f>
        <v>0</v>
      </c>
      <c r="J60" s="110">
        <f>SUM(J56:J59)</f>
        <v>0</v>
      </c>
      <c r="K60" s="66">
        <f>IF(J60=0,0,L60/J60)</f>
        <v>0</v>
      </c>
      <c r="L60" s="63">
        <f>SUM(L56:L59)</f>
        <v>0</v>
      </c>
    </row>
    <row r="61" spans="1:115" s="1" customFormat="1" x14ac:dyDescent="0.35">
      <c r="A61" s="40"/>
      <c r="B61" s="100"/>
      <c r="C61" s="67"/>
      <c r="D61" s="67"/>
      <c r="E61" s="101"/>
      <c r="F61" s="101"/>
      <c r="G61" s="101"/>
      <c r="H61" s="101"/>
      <c r="I61" s="70"/>
      <c r="J61" s="71"/>
      <c r="K61" s="71"/>
      <c r="L61" s="72"/>
    </row>
    <row r="62" spans="1:115" s="1" customFormat="1" x14ac:dyDescent="0.35">
      <c r="A62" s="40"/>
      <c r="B62" s="102"/>
      <c r="C62" s="102"/>
      <c r="D62" s="102"/>
      <c r="E62" s="102"/>
      <c r="F62" s="102"/>
      <c r="G62" s="102"/>
      <c r="H62" s="102"/>
      <c r="I62" s="102"/>
      <c r="J62" s="102"/>
      <c r="K62" s="102"/>
      <c r="L62" s="102"/>
    </row>
    <row r="63" spans="1:115" s="1" customFormat="1" ht="15" thickBot="1" x14ac:dyDescent="0.4">
      <c r="A63" s="40"/>
      <c r="B63" s="42" t="s">
        <v>19</v>
      </c>
      <c r="C63" s="23"/>
      <c r="D63" s="23"/>
      <c r="E63" s="23"/>
      <c r="F63" s="23"/>
      <c r="G63" s="23"/>
      <c r="H63" s="111"/>
      <c r="I63" s="23"/>
      <c r="J63" s="23"/>
      <c r="K63" s="23"/>
      <c r="L63" s="23"/>
      <c r="M63" s="23"/>
      <c r="N63" s="23"/>
    </row>
    <row r="64" spans="1:115" s="1" customFormat="1" x14ac:dyDescent="0.35">
      <c r="A64" s="40"/>
      <c r="B64" s="112" t="s">
        <v>179</v>
      </c>
      <c r="H64" s="113"/>
    </row>
    <row r="65" spans="1:115" s="1" customFormat="1" x14ac:dyDescent="0.35">
      <c r="A65" s="40"/>
      <c r="B65" s="41"/>
      <c r="H65" s="113"/>
    </row>
    <row r="66" spans="1:115" s="49" customFormat="1" ht="30.75" customHeight="1" x14ac:dyDescent="0.35">
      <c r="A66" s="45"/>
      <c r="B66" s="10"/>
      <c r="C66" s="46" t="s">
        <v>0</v>
      </c>
      <c r="D66" s="47" t="s">
        <v>24</v>
      </c>
      <c r="E66" s="285" t="s">
        <v>18</v>
      </c>
      <c r="F66" s="286"/>
      <c r="G66" s="286"/>
      <c r="H66" s="287"/>
      <c r="I66" s="46" t="s">
        <v>26</v>
      </c>
      <c r="J66" s="47" t="s">
        <v>27</v>
      </c>
      <c r="K66" s="104" t="s">
        <v>20</v>
      </c>
      <c r="L66" s="104" t="s">
        <v>21</v>
      </c>
      <c r="M66" s="283" t="s">
        <v>108</v>
      </c>
      <c r="N66" s="284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  <c r="AF66" s="10"/>
      <c r="AG66" s="10"/>
      <c r="AH66" s="10"/>
      <c r="AI66" s="10"/>
      <c r="AJ66" s="10"/>
      <c r="AK66" s="10"/>
      <c r="AL66" s="10"/>
      <c r="AM66" s="10"/>
      <c r="AN66" s="10"/>
      <c r="AO66" s="10"/>
      <c r="AP66" s="10"/>
      <c r="AQ66" s="10"/>
      <c r="AR66" s="10"/>
      <c r="AS66" s="10"/>
      <c r="AT66" s="10"/>
      <c r="AU66" s="10"/>
      <c r="AV66" s="10"/>
      <c r="AW66" s="10"/>
      <c r="AX66" s="10"/>
      <c r="AY66" s="10"/>
      <c r="AZ66" s="10"/>
      <c r="BA66" s="10"/>
      <c r="BB66" s="10"/>
      <c r="BC66" s="10"/>
      <c r="BD66" s="10"/>
      <c r="BE66" s="10"/>
      <c r="BF66" s="10"/>
      <c r="BG66" s="10"/>
      <c r="BH66" s="10"/>
      <c r="BI66" s="10"/>
      <c r="BJ66" s="10"/>
      <c r="BK66" s="10"/>
      <c r="BL66" s="10"/>
      <c r="BM66" s="10"/>
      <c r="BN66" s="10"/>
      <c r="BO66" s="10"/>
      <c r="BP66" s="10"/>
      <c r="BQ66" s="10"/>
      <c r="BR66" s="10"/>
      <c r="BS66" s="10"/>
      <c r="BT66" s="10"/>
      <c r="BU66" s="10"/>
      <c r="BV66" s="10"/>
      <c r="BW66" s="10"/>
      <c r="BX66" s="10"/>
      <c r="BY66" s="10"/>
      <c r="BZ66" s="10"/>
      <c r="CA66" s="10"/>
      <c r="CB66" s="10"/>
      <c r="CC66" s="10"/>
      <c r="CD66" s="10"/>
      <c r="CE66" s="10"/>
      <c r="CF66" s="10"/>
      <c r="CG66" s="10"/>
      <c r="CH66" s="10"/>
      <c r="CI66" s="10"/>
      <c r="CJ66" s="10"/>
      <c r="CK66" s="10"/>
      <c r="CL66" s="10"/>
      <c r="CM66" s="10"/>
      <c r="CN66" s="10"/>
      <c r="CO66" s="10"/>
      <c r="CP66" s="10"/>
      <c r="CQ66" s="10"/>
      <c r="CR66" s="10"/>
      <c r="CS66" s="10"/>
      <c r="CT66" s="10"/>
      <c r="CU66" s="10"/>
      <c r="CV66" s="10"/>
      <c r="CW66" s="10"/>
      <c r="CX66" s="10"/>
      <c r="CY66" s="10"/>
      <c r="CZ66" s="10"/>
      <c r="DA66" s="10"/>
      <c r="DB66" s="10"/>
      <c r="DC66" s="10"/>
      <c r="DD66" s="10"/>
      <c r="DE66" s="10"/>
      <c r="DF66" s="10"/>
      <c r="DG66" s="10"/>
      <c r="DH66" s="10"/>
      <c r="DI66" s="10"/>
      <c r="DJ66" s="10"/>
      <c r="DK66" s="10"/>
    </row>
    <row r="67" spans="1:115" ht="31.5" customHeight="1" x14ac:dyDescent="0.35">
      <c r="B67" s="1"/>
      <c r="C67" s="4" t="s">
        <v>29</v>
      </c>
      <c r="D67" s="114"/>
      <c r="E67" s="331" t="s">
        <v>258</v>
      </c>
      <c r="F67" s="332"/>
      <c r="G67" s="332"/>
      <c r="H67" s="333"/>
      <c r="I67" s="31"/>
      <c r="J67" s="52"/>
      <c r="K67" s="115">
        <f>IF(AND($E$9="Gran empresa",D67="Genèric"),Desplegables!$F$22,IF(AND($E$9="Mitjana empresa",D67="Genèric"),Desplegables!$F$22,IF(AND($E$9="Petita empresa",D67="Genèric"),Desplegables!$F$22,IF(AND($E$9="Acreditat TECNIO",D67="Genèric"),Desplegables!$F$22,))))</f>
        <v>0</v>
      </c>
      <c r="L67" s="116">
        <f>+J67*K67</f>
        <v>0</v>
      </c>
      <c r="M67" s="281"/>
      <c r="N67" s="282"/>
    </row>
    <row r="68" spans="1:115" x14ac:dyDescent="0.35">
      <c r="B68" s="1"/>
      <c r="C68" s="55"/>
      <c r="D68" s="106"/>
      <c r="E68" s="33"/>
      <c r="F68" s="97"/>
      <c r="G68" s="97"/>
      <c r="H68" s="107"/>
      <c r="I68" s="58"/>
      <c r="J68" s="117"/>
      <c r="K68" s="118"/>
      <c r="L68" s="119"/>
      <c r="M68" s="196"/>
      <c r="N68" s="197"/>
    </row>
    <row r="69" spans="1:115" x14ac:dyDescent="0.35">
      <c r="B69" s="100"/>
      <c r="C69" s="108"/>
      <c r="D69" s="108"/>
      <c r="E69" s="329" t="s">
        <v>4</v>
      </c>
      <c r="F69" s="329"/>
      <c r="G69" s="329"/>
      <c r="H69" s="330"/>
      <c r="I69" s="99">
        <f>SUM(I67:I68)</f>
        <v>0</v>
      </c>
      <c r="J69" s="120">
        <f>SUM(J67:J68)</f>
        <v>0</v>
      </c>
      <c r="K69" s="121">
        <f>IF(J69=0,0,L69/J69)</f>
        <v>0</v>
      </c>
      <c r="L69" s="122">
        <f>SUM(L67:L68)</f>
        <v>0</v>
      </c>
    </row>
    <row r="70" spans="1:115" s="1" customFormat="1" x14ac:dyDescent="0.35">
      <c r="A70" s="40"/>
      <c r="I70" s="1" t="str">
        <f>IF(SUM(I67:I68)&gt;3000,"NOTA: Es permet un import màxim de 1.500 euros","")</f>
        <v/>
      </c>
      <c r="J70" s="1" t="str">
        <f>IF(SUM(J67:J68)&gt;3000,"NOTA: Es permet un import màxim de 1.500 euros","")</f>
        <v/>
      </c>
      <c r="L70" s="123"/>
    </row>
    <row r="71" spans="1:115" x14ac:dyDescent="0.35">
      <c r="B71" s="1"/>
      <c r="C71" s="1"/>
      <c r="D71" s="1"/>
      <c r="E71" s="1"/>
      <c r="F71" s="1"/>
      <c r="G71" s="1"/>
      <c r="H71" s="113"/>
      <c r="I71" s="1"/>
      <c r="J71" s="1"/>
      <c r="K71" s="1"/>
      <c r="L71" s="123"/>
    </row>
    <row r="72" spans="1:115" ht="15" thickBot="1" x14ac:dyDescent="0.4">
      <c r="B72" s="124"/>
      <c r="C72" s="125" t="s">
        <v>5</v>
      </c>
      <c r="D72" s="125"/>
      <c r="E72" s="126"/>
      <c r="F72" s="127"/>
      <c r="G72" s="127"/>
      <c r="H72" s="126"/>
      <c r="I72" s="23"/>
      <c r="J72" s="23"/>
      <c r="K72" s="23"/>
      <c r="L72" s="128"/>
      <c r="M72" s="23"/>
    </row>
    <row r="73" spans="1:115" s="49" customFormat="1" ht="30.75" customHeight="1" thickBot="1" x14ac:dyDescent="0.4">
      <c r="A73" s="45"/>
      <c r="B73" s="10"/>
      <c r="C73" s="10"/>
      <c r="D73" s="10"/>
      <c r="E73" s="10"/>
      <c r="F73" s="324" t="s">
        <v>26</v>
      </c>
      <c r="G73" s="325"/>
      <c r="H73" s="325"/>
      <c r="I73" s="326"/>
      <c r="J73" s="335" t="s">
        <v>27</v>
      </c>
      <c r="K73" s="335"/>
      <c r="L73" s="335"/>
      <c r="M73" s="129" t="s">
        <v>21</v>
      </c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  <c r="AF73" s="10"/>
      <c r="AG73" s="10"/>
      <c r="AH73" s="10"/>
      <c r="AI73" s="10"/>
      <c r="AJ73" s="10"/>
      <c r="AK73" s="10"/>
      <c r="AL73" s="10"/>
      <c r="AM73" s="10"/>
      <c r="AN73" s="10"/>
      <c r="AO73" s="10"/>
      <c r="AP73" s="10"/>
      <c r="AQ73" s="10"/>
      <c r="AR73" s="10"/>
      <c r="AS73" s="10"/>
      <c r="AT73" s="10"/>
      <c r="AU73" s="10"/>
      <c r="AV73" s="10"/>
      <c r="AW73" s="10"/>
      <c r="AX73" s="10"/>
      <c r="AY73" s="10"/>
      <c r="AZ73" s="10"/>
      <c r="BA73" s="10"/>
      <c r="BB73" s="10"/>
      <c r="BC73" s="10"/>
      <c r="BD73" s="10"/>
      <c r="BE73" s="10"/>
      <c r="BF73" s="10"/>
      <c r="BG73" s="10"/>
      <c r="BH73" s="10"/>
      <c r="BI73" s="10"/>
      <c r="BJ73" s="10"/>
      <c r="BK73" s="10"/>
      <c r="BL73" s="10"/>
      <c r="BM73" s="10"/>
      <c r="BN73" s="10"/>
      <c r="BO73" s="10"/>
      <c r="BP73" s="10"/>
      <c r="BQ73" s="10"/>
      <c r="BR73" s="10"/>
      <c r="BS73" s="10"/>
      <c r="BT73" s="10"/>
      <c r="BU73" s="10"/>
      <c r="BV73" s="10"/>
      <c r="BW73" s="10"/>
      <c r="BX73" s="10"/>
      <c r="BY73" s="10"/>
      <c r="BZ73" s="10"/>
      <c r="CA73" s="10"/>
      <c r="CB73" s="10"/>
      <c r="CC73" s="10"/>
      <c r="CD73" s="10"/>
      <c r="CE73" s="10"/>
      <c r="CF73" s="10"/>
      <c r="CG73" s="10"/>
      <c r="CH73" s="10"/>
      <c r="CI73" s="10"/>
      <c r="CJ73" s="10"/>
      <c r="CK73" s="10"/>
      <c r="CL73" s="10"/>
      <c r="CM73" s="10"/>
      <c r="CN73" s="10"/>
      <c r="CO73" s="10"/>
      <c r="CP73" s="10"/>
      <c r="CQ73" s="10"/>
      <c r="CR73" s="10"/>
      <c r="CS73" s="10"/>
      <c r="CT73" s="10"/>
      <c r="CU73" s="10"/>
      <c r="CV73" s="10"/>
      <c r="CW73" s="10"/>
      <c r="CX73" s="10"/>
      <c r="CY73" s="10"/>
      <c r="CZ73" s="10"/>
      <c r="DA73" s="10"/>
      <c r="DB73" s="10"/>
      <c r="DC73" s="10"/>
      <c r="DD73" s="10"/>
      <c r="DE73" s="10"/>
      <c r="DF73" s="10"/>
      <c r="DG73" s="10"/>
      <c r="DH73" s="10"/>
      <c r="DI73" s="10"/>
      <c r="DJ73" s="10"/>
      <c r="DK73" s="10"/>
    </row>
    <row r="74" spans="1:115" x14ac:dyDescent="0.35">
      <c r="B74" s="1"/>
      <c r="C74" s="288" t="s">
        <v>7</v>
      </c>
      <c r="D74" s="289"/>
      <c r="E74" s="130" t="s">
        <v>1</v>
      </c>
      <c r="F74" s="294">
        <f>+SUMIFS($I$23:$I$26,$C$23:$C$26,$C$74)</f>
        <v>0</v>
      </c>
      <c r="G74" s="294"/>
      <c r="H74" s="294"/>
      <c r="I74" s="327">
        <f>+SUM($F$74:$F$77)</f>
        <v>0</v>
      </c>
      <c r="J74" s="131">
        <f>+SUMIFS($J$23:$J$26,$D$23:$D$26,$C$74)</f>
        <v>0</v>
      </c>
      <c r="K74" s="336">
        <f>+SUM($J$74:$J$77)</f>
        <v>0</v>
      </c>
      <c r="L74" s="336"/>
      <c r="M74" s="132">
        <f>+SUMIFS(L23:L26,D23:D26,C74)</f>
        <v>0</v>
      </c>
    </row>
    <row r="75" spans="1:115" x14ac:dyDescent="0.35">
      <c r="B75" s="1"/>
      <c r="C75" s="290"/>
      <c r="D75" s="291"/>
      <c r="E75" s="130" t="s">
        <v>3</v>
      </c>
      <c r="F75" s="294">
        <f>+SUMIFS($I$45:$I$48,$C$45:$C$48,$C$74)</f>
        <v>0</v>
      </c>
      <c r="G75" s="294"/>
      <c r="H75" s="294"/>
      <c r="I75" s="295"/>
      <c r="J75" s="133">
        <f>+SUMIFS($J$45:$J$48,$D$45:$D$48,$C$74)</f>
        <v>0</v>
      </c>
      <c r="K75" s="337"/>
      <c r="L75" s="337"/>
      <c r="M75" s="134">
        <f>+SUMIFS(L45:L48,D45:D48,C74)</f>
        <v>0</v>
      </c>
    </row>
    <row r="76" spans="1:115" x14ac:dyDescent="0.35">
      <c r="B76" s="1"/>
      <c r="C76" s="290"/>
      <c r="D76" s="291"/>
      <c r="E76" s="130" t="s">
        <v>2</v>
      </c>
      <c r="F76" s="294">
        <f>+SUMIFS($I$56:$I$59,$C$56:$C$59,$C$74)</f>
        <v>0</v>
      </c>
      <c r="G76" s="294"/>
      <c r="H76" s="294"/>
      <c r="I76" s="295"/>
      <c r="J76" s="133">
        <f>+SUMIFS($J$56:$J$59,$D$56:$D$59,$C$74)</f>
        <v>0</v>
      </c>
      <c r="K76" s="337"/>
      <c r="L76" s="337"/>
      <c r="M76" s="134">
        <f>+SUMIFS(L56:L59,D56:D59,C74)</f>
        <v>0</v>
      </c>
    </row>
    <row r="77" spans="1:115" x14ac:dyDescent="0.35">
      <c r="B77" s="1"/>
      <c r="C77" s="292"/>
      <c r="D77" s="293"/>
      <c r="E77" s="130" t="s">
        <v>14</v>
      </c>
      <c r="F77" s="294">
        <f>+F74*Desplegables!$E$24</f>
        <v>0</v>
      </c>
      <c r="G77" s="294"/>
      <c r="H77" s="294"/>
      <c r="I77" s="295"/>
      <c r="J77" s="133">
        <f>+J74*Desplegables!$E$24</f>
        <v>0</v>
      </c>
      <c r="K77" s="337"/>
      <c r="L77" s="337"/>
      <c r="M77" s="134">
        <f>+M74*Desplegables!$E$24</f>
        <v>0</v>
      </c>
    </row>
    <row r="78" spans="1:115" x14ac:dyDescent="0.35">
      <c r="B78" s="1"/>
      <c r="C78" s="288" t="s">
        <v>6</v>
      </c>
      <c r="D78" s="289"/>
      <c r="E78" s="130" t="s">
        <v>1</v>
      </c>
      <c r="F78" s="294">
        <f>+SUMIFS($I$23:$I$26,$C$23:$C$26,$C$78)</f>
        <v>0</v>
      </c>
      <c r="G78" s="294"/>
      <c r="H78" s="294"/>
      <c r="I78" s="295">
        <f>+SUM($F$78:$F$81)</f>
        <v>0</v>
      </c>
      <c r="J78" s="133">
        <f>+SUMIFS($J$23:$J$26,$D$23:$D$26,$C$78)</f>
        <v>0</v>
      </c>
      <c r="K78" s="337">
        <f>+SUM($J$78:$J$81)</f>
        <v>0</v>
      </c>
      <c r="L78" s="337"/>
      <c r="M78" s="134">
        <f>+SUMIFS(L23:L26,D23:D26,C78)</f>
        <v>0</v>
      </c>
    </row>
    <row r="79" spans="1:115" x14ac:dyDescent="0.35">
      <c r="B79" s="1"/>
      <c r="C79" s="290"/>
      <c r="D79" s="291"/>
      <c r="E79" s="130" t="s">
        <v>3</v>
      </c>
      <c r="F79" s="294">
        <f>+SUMIFS($I$45:$I$48,$C$45:$C$48,$C$78)</f>
        <v>0</v>
      </c>
      <c r="G79" s="294"/>
      <c r="H79" s="294"/>
      <c r="I79" s="295"/>
      <c r="J79" s="133">
        <f>+SUMIFS($J$45:$J$48,$D$45:$D$48,$C$78)</f>
        <v>0</v>
      </c>
      <c r="K79" s="337"/>
      <c r="L79" s="337"/>
      <c r="M79" s="134">
        <f>+SUMIFS(L45:L48,D45:D48,C78)</f>
        <v>0</v>
      </c>
    </row>
    <row r="80" spans="1:115" s="1" customFormat="1" x14ac:dyDescent="0.35">
      <c r="A80" s="40"/>
      <c r="C80" s="290"/>
      <c r="D80" s="291"/>
      <c r="E80" s="130" t="s">
        <v>2</v>
      </c>
      <c r="F80" s="294">
        <f>+SUMIFS($I$56:$I$59,$C$56:$C$59,$C$78)</f>
        <v>0</v>
      </c>
      <c r="G80" s="294"/>
      <c r="H80" s="294"/>
      <c r="I80" s="295"/>
      <c r="J80" s="133">
        <f>+SUMIFS($J$56:$J$59,$D$56:$D$59,$C$78)</f>
        <v>0</v>
      </c>
      <c r="K80" s="337"/>
      <c r="L80" s="337"/>
      <c r="M80" s="134">
        <f>+SUMIFS(L56:L59,D56:D59,C78)</f>
        <v>0</v>
      </c>
    </row>
    <row r="81" spans="1:13" s="1" customFormat="1" x14ac:dyDescent="0.35">
      <c r="A81" s="40"/>
      <c r="C81" s="292"/>
      <c r="D81" s="293"/>
      <c r="E81" s="130" t="s">
        <v>14</v>
      </c>
      <c r="F81" s="294">
        <f>+F78*Desplegables!$E$24</f>
        <v>0</v>
      </c>
      <c r="G81" s="294"/>
      <c r="H81" s="294"/>
      <c r="I81" s="295"/>
      <c r="J81" s="133">
        <f>+J78*Desplegables!$E$24</f>
        <v>0</v>
      </c>
      <c r="K81" s="337"/>
      <c r="L81" s="337"/>
      <c r="M81" s="134">
        <f>+M78*Desplegables!$E$24</f>
        <v>0</v>
      </c>
    </row>
    <row r="82" spans="1:13" s="1" customFormat="1" ht="15" thickBot="1" x14ac:dyDescent="0.4">
      <c r="A82" s="40"/>
      <c r="C82" s="296" t="s">
        <v>29</v>
      </c>
      <c r="D82" s="297"/>
      <c r="E82" s="135" t="s">
        <v>30</v>
      </c>
      <c r="F82" s="298">
        <f>+SUMIFS($I$67:$I$68,$C$67:$C$68,$C$82)</f>
        <v>0</v>
      </c>
      <c r="G82" s="298"/>
      <c r="H82" s="298"/>
      <c r="I82" s="136">
        <f>$F$82</f>
        <v>0</v>
      </c>
      <c r="J82" s="137">
        <f>+SUMIFS($J$67:$J$68,$D$67:$D$68,$C$82)</f>
        <v>0</v>
      </c>
      <c r="K82" s="338">
        <f>$J$82</f>
        <v>0</v>
      </c>
      <c r="L82" s="339"/>
      <c r="M82" s="138">
        <f>+SUM(L67:L68)</f>
        <v>0</v>
      </c>
    </row>
    <row r="83" spans="1:13" s="1" customFormat="1" ht="15.5" x14ac:dyDescent="0.35">
      <c r="A83" s="40"/>
      <c r="E83" s="139" t="s">
        <v>40</v>
      </c>
      <c r="F83" s="299">
        <f>SUM($F$74:$F$82)</f>
        <v>0</v>
      </c>
      <c r="G83" s="300"/>
      <c r="H83" s="300"/>
      <c r="I83" s="301"/>
      <c r="J83" s="340">
        <f>SUM($K$74:$K$82)</f>
        <v>0</v>
      </c>
      <c r="K83" s="341"/>
      <c r="L83" s="341"/>
      <c r="M83" s="140">
        <f>IF(AND($E$9="Acreditat TECNIO",SUM(M74:M82)&gt;Desplegables!H22),Desplegables!H22,IF(AND(E9&gt;"Acreditat TECNIO",SUM(M74:M82)&gt;Desplegables!H19),Desplegables!H19,SUM(M74:M82)))</f>
        <v>0</v>
      </c>
    </row>
    <row r="84" spans="1:13" s="1" customFormat="1" ht="15.5" x14ac:dyDescent="0.35">
      <c r="A84" s="40"/>
      <c r="E84" s="139"/>
      <c r="F84" s="306"/>
      <c r="G84" s="306"/>
      <c r="H84" s="306"/>
      <c r="I84" s="306"/>
      <c r="J84" s="334"/>
      <c r="K84" s="334"/>
      <c r="L84" s="334"/>
      <c r="M84" s="141" t="str">
        <f>IF(OR($M$83=100000,$M$83=250000),"NOTA: Ajut limitat per superar màxim establert","")</f>
        <v/>
      </c>
    </row>
    <row r="85" spans="1:13" s="1" customFormat="1" x14ac:dyDescent="0.35">
      <c r="A85" s="40"/>
    </row>
    <row r="86" spans="1:13" s="1" customFormat="1" x14ac:dyDescent="0.35">
      <c r="A86" s="40"/>
    </row>
    <row r="87" spans="1:13" s="1" customFormat="1" x14ac:dyDescent="0.35">
      <c r="A87" s="40"/>
      <c r="C87" s="142" t="s">
        <v>107</v>
      </c>
      <c r="D87" s="25"/>
      <c r="E87" s="25"/>
      <c r="F87" s="25"/>
      <c r="G87" s="25"/>
      <c r="H87" s="25"/>
      <c r="I87" s="25"/>
    </row>
    <row r="88" spans="1:13" s="1" customFormat="1" x14ac:dyDescent="0.35">
      <c r="A88" s="40"/>
    </row>
    <row r="89" spans="1:13" s="1" customFormat="1" ht="15" thickBot="1" x14ac:dyDescent="0.4">
      <c r="A89" s="40"/>
      <c r="C89" s="302" t="s">
        <v>126</v>
      </c>
      <c r="D89" s="302"/>
      <c r="E89" s="302"/>
      <c r="F89" s="302" t="s">
        <v>83</v>
      </c>
      <c r="G89" s="302"/>
      <c r="H89" s="302"/>
      <c r="I89" s="302"/>
    </row>
    <row r="90" spans="1:13" s="1" customFormat="1" ht="15.5" x14ac:dyDescent="0.35">
      <c r="A90" s="40"/>
      <c r="C90" s="303">
        <f>IF(AND($E$8="Gran empresa",$C$74="Recerca"),$I$74,IF(AND($E$8="Mitjana empresa",$C$74="Recerca"),$I$74,IF(AND($E$8="Petita empresa",$C$74="Recerca"),$I$74,IF($E$8="Acreditat TECNIO",0,))))</f>
        <v>0</v>
      </c>
      <c r="D90" s="303"/>
      <c r="E90" s="303"/>
      <c r="F90" s="303">
        <f>IF(AND($E$8="Gran empresa",$C$78="Desenvolupament"),$I$78,IF(AND($E$8="Mitjana empresa",$C$78="Desenvolupament"),$I$78,IF(AND($E$8="Petita empresa",$C$78="Desenvolupament"),$I$78,IF($E$8="Acreditat TECNIO",0,))))</f>
        <v>0</v>
      </c>
      <c r="G90" s="304"/>
      <c r="H90" s="304"/>
      <c r="I90" s="304"/>
    </row>
    <row r="91" spans="1:13" s="1" customFormat="1" ht="15" thickBot="1" x14ac:dyDescent="0.4">
      <c r="A91" s="40"/>
      <c r="C91" s="302" t="s">
        <v>89</v>
      </c>
      <c r="D91" s="302"/>
      <c r="E91" s="302"/>
      <c r="F91" s="302" t="s">
        <v>82</v>
      </c>
      <c r="G91" s="302"/>
      <c r="H91" s="302"/>
      <c r="I91" s="302"/>
    </row>
    <row r="92" spans="1:13" s="1" customFormat="1" ht="15.5" x14ac:dyDescent="0.35">
      <c r="A92" s="40"/>
      <c r="C92" s="305">
        <f>IF($C$82="Genèric",$I$82)</f>
        <v>0</v>
      </c>
      <c r="D92" s="305"/>
      <c r="E92" s="305"/>
      <c r="F92" s="303">
        <f>IF($E$8="Acreditat TECNIO",SUM($I$74+$I$78),0)</f>
        <v>0</v>
      </c>
      <c r="G92" s="304"/>
      <c r="H92" s="304"/>
      <c r="I92" s="304"/>
    </row>
    <row r="93" spans="1:13" s="1" customFormat="1" ht="15" thickBot="1" x14ac:dyDescent="0.4">
      <c r="A93" s="40"/>
      <c r="F93" s="302" t="s">
        <v>81</v>
      </c>
      <c r="G93" s="302"/>
      <c r="H93" s="302"/>
      <c r="I93" s="302"/>
    </row>
    <row r="94" spans="1:13" s="1" customFormat="1" ht="15.5" x14ac:dyDescent="0.35">
      <c r="A94" s="40"/>
      <c r="F94" s="303">
        <f>$F$83</f>
        <v>0</v>
      </c>
      <c r="G94" s="304"/>
      <c r="H94" s="304"/>
      <c r="I94" s="304"/>
    </row>
    <row r="95" spans="1:13" s="1" customFormat="1" x14ac:dyDescent="0.35">
      <c r="A95" s="40"/>
    </row>
    <row r="96" spans="1:13" s="1" customFormat="1" x14ac:dyDescent="0.35">
      <c r="A96" s="40"/>
    </row>
    <row r="97" spans="1:1" s="1" customFormat="1" x14ac:dyDescent="0.35">
      <c r="A97" s="40"/>
    </row>
    <row r="98" spans="1:1" s="1" customFormat="1" x14ac:dyDescent="0.35">
      <c r="A98" s="40"/>
    </row>
    <row r="99" spans="1:1" s="1" customFormat="1" x14ac:dyDescent="0.35">
      <c r="A99" s="40"/>
    </row>
    <row r="100" spans="1:1" s="1" customFormat="1" x14ac:dyDescent="0.35">
      <c r="A100" s="40"/>
    </row>
    <row r="101" spans="1:1" s="1" customFormat="1" x14ac:dyDescent="0.35">
      <c r="A101" s="40"/>
    </row>
    <row r="102" spans="1:1" s="1" customFormat="1" x14ac:dyDescent="0.35">
      <c r="A102" s="40"/>
    </row>
    <row r="103" spans="1:1" s="1" customFormat="1" x14ac:dyDescent="0.35">
      <c r="A103" s="40"/>
    </row>
    <row r="104" spans="1:1" s="1" customFormat="1" x14ac:dyDescent="0.35">
      <c r="A104" s="40"/>
    </row>
    <row r="105" spans="1:1" s="1" customFormat="1" x14ac:dyDescent="0.35">
      <c r="A105" s="40"/>
    </row>
    <row r="106" spans="1:1" s="1" customFormat="1" x14ac:dyDescent="0.35">
      <c r="A106" s="40"/>
    </row>
    <row r="107" spans="1:1" s="1" customFormat="1" x14ac:dyDescent="0.35">
      <c r="A107" s="40"/>
    </row>
    <row r="108" spans="1:1" s="1" customFormat="1" x14ac:dyDescent="0.35">
      <c r="A108" s="40"/>
    </row>
    <row r="109" spans="1:1" s="1" customFormat="1" x14ac:dyDescent="0.35">
      <c r="A109" s="40"/>
    </row>
    <row r="110" spans="1:1" s="1" customFormat="1" x14ac:dyDescent="0.35">
      <c r="A110" s="40"/>
    </row>
    <row r="111" spans="1:1" s="1" customFormat="1" x14ac:dyDescent="0.35">
      <c r="A111" s="40"/>
    </row>
    <row r="112" spans="1:1" s="1" customFormat="1" x14ac:dyDescent="0.35">
      <c r="A112" s="40"/>
    </row>
    <row r="113" spans="1:1" s="1" customFormat="1" x14ac:dyDescent="0.35">
      <c r="A113" s="40"/>
    </row>
    <row r="114" spans="1:1" s="1" customFormat="1" x14ac:dyDescent="0.35">
      <c r="A114" s="40"/>
    </row>
    <row r="115" spans="1:1" s="1" customFormat="1" x14ac:dyDescent="0.35">
      <c r="A115" s="40"/>
    </row>
    <row r="116" spans="1:1" s="1" customFormat="1" x14ac:dyDescent="0.35">
      <c r="A116" s="40"/>
    </row>
    <row r="117" spans="1:1" s="1" customFormat="1" x14ac:dyDescent="0.35">
      <c r="A117" s="40"/>
    </row>
    <row r="118" spans="1:1" s="1" customFormat="1" x14ac:dyDescent="0.35">
      <c r="A118" s="40"/>
    </row>
    <row r="119" spans="1:1" s="1" customFormat="1" x14ac:dyDescent="0.35">
      <c r="A119" s="40"/>
    </row>
    <row r="120" spans="1:1" s="1" customFormat="1" x14ac:dyDescent="0.35">
      <c r="A120" s="40"/>
    </row>
    <row r="121" spans="1:1" s="1" customFormat="1" x14ac:dyDescent="0.35">
      <c r="A121" s="40"/>
    </row>
    <row r="122" spans="1:1" s="1" customFormat="1" x14ac:dyDescent="0.35">
      <c r="A122" s="40"/>
    </row>
    <row r="123" spans="1:1" s="1" customFormat="1" x14ac:dyDescent="0.35">
      <c r="A123" s="40"/>
    </row>
    <row r="124" spans="1:1" s="1" customFormat="1" x14ac:dyDescent="0.35">
      <c r="A124" s="40"/>
    </row>
    <row r="125" spans="1:1" s="1" customFormat="1" x14ac:dyDescent="0.35">
      <c r="A125" s="40"/>
    </row>
    <row r="126" spans="1:1" s="1" customFormat="1" x14ac:dyDescent="0.35">
      <c r="A126" s="40"/>
    </row>
    <row r="127" spans="1:1" s="1" customFormat="1" x14ac:dyDescent="0.35">
      <c r="A127" s="40"/>
    </row>
    <row r="128" spans="1:1" s="1" customFormat="1" x14ac:dyDescent="0.35">
      <c r="A128" s="40"/>
    </row>
    <row r="129" spans="1:1" s="1" customFormat="1" x14ac:dyDescent="0.35">
      <c r="A129" s="40"/>
    </row>
    <row r="130" spans="1:1" s="1" customFormat="1" x14ac:dyDescent="0.35">
      <c r="A130" s="40"/>
    </row>
    <row r="131" spans="1:1" s="1" customFormat="1" x14ac:dyDescent="0.35">
      <c r="A131" s="40"/>
    </row>
    <row r="132" spans="1:1" s="1" customFormat="1" x14ac:dyDescent="0.35">
      <c r="A132" s="40"/>
    </row>
    <row r="133" spans="1:1" s="1" customFormat="1" x14ac:dyDescent="0.35">
      <c r="A133" s="40"/>
    </row>
    <row r="134" spans="1:1" s="1" customFormat="1" x14ac:dyDescent="0.35">
      <c r="A134" s="40"/>
    </row>
    <row r="135" spans="1:1" s="1" customFormat="1" x14ac:dyDescent="0.35">
      <c r="A135" s="40"/>
    </row>
    <row r="136" spans="1:1" s="1" customFormat="1" x14ac:dyDescent="0.35">
      <c r="A136" s="40"/>
    </row>
    <row r="137" spans="1:1" s="1" customFormat="1" x14ac:dyDescent="0.35">
      <c r="A137" s="40"/>
    </row>
    <row r="138" spans="1:1" s="1" customFormat="1" x14ac:dyDescent="0.35">
      <c r="A138" s="40"/>
    </row>
    <row r="139" spans="1:1" s="1" customFormat="1" x14ac:dyDescent="0.35">
      <c r="A139" s="40"/>
    </row>
    <row r="140" spans="1:1" s="1" customFormat="1" x14ac:dyDescent="0.35">
      <c r="A140" s="40"/>
    </row>
    <row r="141" spans="1:1" s="1" customFormat="1" x14ac:dyDescent="0.35">
      <c r="A141" s="40"/>
    </row>
    <row r="142" spans="1:1" s="1" customFormat="1" x14ac:dyDescent="0.35">
      <c r="A142" s="40"/>
    </row>
    <row r="143" spans="1:1" s="1" customFormat="1" x14ac:dyDescent="0.35">
      <c r="A143" s="40"/>
    </row>
    <row r="144" spans="1:1" s="1" customFormat="1" x14ac:dyDescent="0.35">
      <c r="A144" s="40"/>
    </row>
    <row r="145" spans="1:1" s="1" customFormat="1" x14ac:dyDescent="0.35">
      <c r="A145" s="40"/>
    </row>
    <row r="146" spans="1:1" s="1" customFormat="1" x14ac:dyDescent="0.35">
      <c r="A146" s="40"/>
    </row>
    <row r="147" spans="1:1" s="1" customFormat="1" x14ac:dyDescent="0.35">
      <c r="A147" s="40"/>
    </row>
    <row r="148" spans="1:1" s="1" customFormat="1" x14ac:dyDescent="0.35">
      <c r="A148" s="40"/>
    </row>
    <row r="149" spans="1:1" s="1" customFormat="1" x14ac:dyDescent="0.35">
      <c r="A149" s="40"/>
    </row>
    <row r="150" spans="1:1" s="1" customFormat="1" x14ac:dyDescent="0.35">
      <c r="A150" s="40"/>
    </row>
    <row r="151" spans="1:1" s="1" customFormat="1" x14ac:dyDescent="0.35">
      <c r="A151" s="40"/>
    </row>
    <row r="152" spans="1:1" s="1" customFormat="1" x14ac:dyDescent="0.35">
      <c r="A152" s="40"/>
    </row>
    <row r="153" spans="1:1" s="1" customFormat="1" x14ac:dyDescent="0.35">
      <c r="A153" s="40"/>
    </row>
    <row r="154" spans="1:1" s="1" customFormat="1" x14ac:dyDescent="0.35">
      <c r="A154" s="40"/>
    </row>
    <row r="155" spans="1:1" s="1" customFormat="1" x14ac:dyDescent="0.35">
      <c r="A155" s="40"/>
    </row>
    <row r="156" spans="1:1" s="1" customFormat="1" x14ac:dyDescent="0.35">
      <c r="A156" s="40"/>
    </row>
    <row r="157" spans="1:1" s="1" customFormat="1" x14ac:dyDescent="0.35">
      <c r="A157" s="40"/>
    </row>
    <row r="158" spans="1:1" s="1" customFormat="1" x14ac:dyDescent="0.35">
      <c r="A158" s="40"/>
    </row>
    <row r="159" spans="1:1" s="1" customFormat="1" x14ac:dyDescent="0.35">
      <c r="A159" s="40"/>
    </row>
    <row r="160" spans="1:1" s="1" customFormat="1" x14ac:dyDescent="0.35">
      <c r="A160" s="40"/>
    </row>
    <row r="161" spans="1:1" s="1" customFormat="1" x14ac:dyDescent="0.35">
      <c r="A161" s="40"/>
    </row>
    <row r="162" spans="1:1" s="1" customFormat="1" x14ac:dyDescent="0.35">
      <c r="A162" s="40"/>
    </row>
    <row r="163" spans="1:1" s="1" customFormat="1" x14ac:dyDescent="0.35">
      <c r="A163" s="40"/>
    </row>
    <row r="164" spans="1:1" s="1" customFormat="1" x14ac:dyDescent="0.35">
      <c r="A164" s="40"/>
    </row>
    <row r="165" spans="1:1" s="1" customFormat="1" x14ac:dyDescent="0.35">
      <c r="A165" s="40"/>
    </row>
    <row r="166" spans="1:1" s="1" customFormat="1" x14ac:dyDescent="0.35">
      <c r="A166" s="40"/>
    </row>
    <row r="167" spans="1:1" s="1" customFormat="1" x14ac:dyDescent="0.35">
      <c r="A167" s="40"/>
    </row>
    <row r="168" spans="1:1" s="1" customFormat="1" x14ac:dyDescent="0.35">
      <c r="A168" s="40"/>
    </row>
    <row r="169" spans="1:1" s="1" customFormat="1" x14ac:dyDescent="0.35">
      <c r="A169" s="40"/>
    </row>
    <row r="170" spans="1:1" s="1" customFormat="1" x14ac:dyDescent="0.35">
      <c r="A170" s="40"/>
    </row>
    <row r="171" spans="1:1" s="1" customFormat="1" x14ac:dyDescent="0.35">
      <c r="A171" s="40"/>
    </row>
    <row r="172" spans="1:1" s="1" customFormat="1" x14ac:dyDescent="0.35">
      <c r="A172" s="40"/>
    </row>
    <row r="173" spans="1:1" s="1" customFormat="1" x14ac:dyDescent="0.35">
      <c r="A173" s="40"/>
    </row>
    <row r="174" spans="1:1" s="1" customFormat="1" x14ac:dyDescent="0.35">
      <c r="A174" s="40"/>
    </row>
    <row r="175" spans="1:1" s="1" customFormat="1" x14ac:dyDescent="0.35">
      <c r="A175" s="40"/>
    </row>
    <row r="176" spans="1:1" s="1" customFormat="1" x14ac:dyDescent="0.35">
      <c r="A176" s="40"/>
    </row>
    <row r="177" spans="1:1" s="1" customFormat="1" x14ac:dyDescent="0.35">
      <c r="A177" s="40"/>
    </row>
    <row r="178" spans="1:1" s="1" customFormat="1" x14ac:dyDescent="0.35">
      <c r="A178" s="40"/>
    </row>
    <row r="179" spans="1:1" s="1" customFormat="1" x14ac:dyDescent="0.35">
      <c r="A179" s="40"/>
    </row>
    <row r="180" spans="1:1" s="1" customFormat="1" x14ac:dyDescent="0.35">
      <c r="A180" s="40"/>
    </row>
    <row r="181" spans="1:1" s="1" customFormat="1" x14ac:dyDescent="0.35">
      <c r="A181" s="40"/>
    </row>
    <row r="182" spans="1:1" s="1" customFormat="1" x14ac:dyDescent="0.35">
      <c r="A182" s="40"/>
    </row>
    <row r="183" spans="1:1" s="1" customFormat="1" x14ac:dyDescent="0.35">
      <c r="A183" s="40"/>
    </row>
    <row r="184" spans="1:1" s="1" customFormat="1" x14ac:dyDescent="0.35">
      <c r="A184" s="40"/>
    </row>
    <row r="185" spans="1:1" s="1" customFormat="1" x14ac:dyDescent="0.35">
      <c r="A185" s="40"/>
    </row>
    <row r="186" spans="1:1" s="1" customFormat="1" x14ac:dyDescent="0.35">
      <c r="A186" s="40"/>
    </row>
    <row r="187" spans="1:1" s="1" customFormat="1" x14ac:dyDescent="0.35">
      <c r="A187" s="40"/>
    </row>
    <row r="188" spans="1:1" s="1" customFormat="1" x14ac:dyDescent="0.35">
      <c r="A188" s="40"/>
    </row>
    <row r="189" spans="1:1" s="1" customFormat="1" x14ac:dyDescent="0.35">
      <c r="A189" s="40"/>
    </row>
    <row r="190" spans="1:1" s="1" customFormat="1" x14ac:dyDescent="0.35">
      <c r="A190" s="40"/>
    </row>
    <row r="191" spans="1:1" s="1" customFormat="1" x14ac:dyDescent="0.35">
      <c r="A191" s="40"/>
    </row>
    <row r="192" spans="1:1" s="1" customFormat="1" x14ac:dyDescent="0.35">
      <c r="A192" s="40"/>
    </row>
    <row r="193" spans="1:1" s="1" customFormat="1" x14ac:dyDescent="0.35">
      <c r="A193" s="40"/>
    </row>
    <row r="194" spans="1:1" s="1" customFormat="1" x14ac:dyDescent="0.35">
      <c r="A194" s="40"/>
    </row>
    <row r="195" spans="1:1" s="1" customFormat="1" x14ac:dyDescent="0.35">
      <c r="A195" s="40"/>
    </row>
    <row r="196" spans="1:1" s="1" customFormat="1" x14ac:dyDescent="0.35">
      <c r="A196" s="40"/>
    </row>
    <row r="197" spans="1:1" s="1" customFormat="1" x14ac:dyDescent="0.35">
      <c r="A197" s="40"/>
    </row>
    <row r="198" spans="1:1" s="1" customFormat="1" x14ac:dyDescent="0.35">
      <c r="A198" s="40"/>
    </row>
    <row r="199" spans="1:1" s="1" customFormat="1" x14ac:dyDescent="0.35">
      <c r="A199" s="40"/>
    </row>
    <row r="200" spans="1:1" s="1" customFormat="1" x14ac:dyDescent="0.35">
      <c r="A200" s="40"/>
    </row>
    <row r="201" spans="1:1" s="1" customFormat="1" x14ac:dyDescent="0.35">
      <c r="A201" s="40"/>
    </row>
    <row r="202" spans="1:1" s="1" customFormat="1" x14ac:dyDescent="0.35">
      <c r="A202" s="40"/>
    </row>
    <row r="203" spans="1:1" s="1" customFormat="1" x14ac:dyDescent="0.35">
      <c r="A203" s="40"/>
    </row>
    <row r="204" spans="1:1" s="1" customFormat="1" x14ac:dyDescent="0.35">
      <c r="A204" s="40"/>
    </row>
    <row r="205" spans="1:1" s="1" customFormat="1" x14ac:dyDescent="0.35">
      <c r="A205" s="40"/>
    </row>
    <row r="206" spans="1:1" s="1" customFormat="1" x14ac:dyDescent="0.35">
      <c r="A206" s="40"/>
    </row>
    <row r="207" spans="1:1" s="1" customFormat="1" x14ac:dyDescent="0.35">
      <c r="A207" s="40"/>
    </row>
    <row r="208" spans="1:1" s="1" customFormat="1" x14ac:dyDescent="0.35">
      <c r="A208" s="40"/>
    </row>
    <row r="209" spans="1:1" s="1" customFormat="1" x14ac:dyDescent="0.35">
      <c r="A209" s="40"/>
    </row>
    <row r="210" spans="1:1" s="1" customFormat="1" x14ac:dyDescent="0.35">
      <c r="A210" s="40"/>
    </row>
    <row r="211" spans="1:1" s="1" customFormat="1" x14ac:dyDescent="0.35">
      <c r="A211" s="40"/>
    </row>
    <row r="212" spans="1:1" s="1" customFormat="1" x14ac:dyDescent="0.35">
      <c r="A212" s="40"/>
    </row>
    <row r="213" spans="1:1" s="1" customFormat="1" x14ac:dyDescent="0.35">
      <c r="A213" s="40"/>
    </row>
    <row r="214" spans="1:1" s="1" customFormat="1" x14ac:dyDescent="0.35">
      <c r="A214" s="40"/>
    </row>
    <row r="215" spans="1:1" s="1" customFormat="1" x14ac:dyDescent="0.35">
      <c r="A215" s="40"/>
    </row>
    <row r="216" spans="1:1" s="1" customFormat="1" x14ac:dyDescent="0.35">
      <c r="A216" s="40"/>
    </row>
    <row r="217" spans="1:1" s="1" customFormat="1" x14ac:dyDescent="0.35">
      <c r="A217" s="40"/>
    </row>
    <row r="218" spans="1:1" s="1" customFormat="1" x14ac:dyDescent="0.35">
      <c r="A218" s="40"/>
    </row>
    <row r="219" spans="1:1" s="1" customFormat="1" x14ac:dyDescent="0.35">
      <c r="A219" s="40"/>
    </row>
    <row r="220" spans="1:1" s="1" customFormat="1" x14ac:dyDescent="0.35">
      <c r="A220" s="40"/>
    </row>
    <row r="221" spans="1:1" s="1" customFormat="1" x14ac:dyDescent="0.35">
      <c r="A221" s="40"/>
    </row>
    <row r="222" spans="1:1" s="1" customFormat="1" x14ac:dyDescent="0.35">
      <c r="A222" s="40"/>
    </row>
    <row r="223" spans="1:1" s="1" customFormat="1" x14ac:dyDescent="0.35">
      <c r="A223" s="40"/>
    </row>
    <row r="224" spans="1:1" s="1" customFormat="1" x14ac:dyDescent="0.35">
      <c r="A224" s="40"/>
    </row>
    <row r="225" spans="1:1" s="1" customFormat="1" x14ac:dyDescent="0.35">
      <c r="A225" s="40"/>
    </row>
    <row r="226" spans="1:1" s="1" customFormat="1" x14ac:dyDescent="0.35">
      <c r="A226" s="40"/>
    </row>
    <row r="227" spans="1:1" s="1" customFormat="1" x14ac:dyDescent="0.35">
      <c r="A227" s="40"/>
    </row>
    <row r="228" spans="1:1" s="1" customFormat="1" x14ac:dyDescent="0.35">
      <c r="A228" s="40"/>
    </row>
    <row r="229" spans="1:1" s="1" customFormat="1" x14ac:dyDescent="0.35">
      <c r="A229" s="40"/>
    </row>
    <row r="230" spans="1:1" s="1" customFormat="1" x14ac:dyDescent="0.35">
      <c r="A230" s="40"/>
    </row>
    <row r="231" spans="1:1" s="1" customFormat="1" x14ac:dyDescent="0.35">
      <c r="A231" s="40"/>
    </row>
    <row r="232" spans="1:1" s="1" customFormat="1" x14ac:dyDescent="0.35">
      <c r="A232" s="40"/>
    </row>
    <row r="233" spans="1:1" s="1" customFormat="1" x14ac:dyDescent="0.35">
      <c r="A233" s="40"/>
    </row>
    <row r="234" spans="1:1" s="1" customFormat="1" x14ac:dyDescent="0.35">
      <c r="A234" s="40"/>
    </row>
    <row r="235" spans="1:1" s="1" customFormat="1" x14ac:dyDescent="0.35">
      <c r="A235" s="40"/>
    </row>
    <row r="236" spans="1:1" s="1" customFormat="1" x14ac:dyDescent="0.35">
      <c r="A236" s="40"/>
    </row>
    <row r="237" spans="1:1" s="1" customFormat="1" x14ac:dyDescent="0.35">
      <c r="A237" s="40"/>
    </row>
    <row r="238" spans="1:1" s="1" customFormat="1" x14ac:dyDescent="0.35">
      <c r="A238" s="40"/>
    </row>
    <row r="239" spans="1:1" s="1" customFormat="1" x14ac:dyDescent="0.35">
      <c r="A239" s="40"/>
    </row>
    <row r="240" spans="1:1" s="1" customFormat="1" x14ac:dyDescent="0.35">
      <c r="A240" s="40"/>
    </row>
    <row r="241" spans="1:1" s="1" customFormat="1" x14ac:dyDescent="0.35">
      <c r="A241" s="40"/>
    </row>
    <row r="242" spans="1:1" s="1" customFormat="1" x14ac:dyDescent="0.35">
      <c r="A242" s="40"/>
    </row>
    <row r="243" spans="1:1" s="1" customFormat="1" x14ac:dyDescent="0.35">
      <c r="A243" s="40"/>
    </row>
    <row r="244" spans="1:1" s="1" customFormat="1" x14ac:dyDescent="0.35">
      <c r="A244" s="40"/>
    </row>
    <row r="245" spans="1:1" s="1" customFormat="1" x14ac:dyDescent="0.35">
      <c r="A245" s="40"/>
    </row>
    <row r="246" spans="1:1" s="1" customFormat="1" x14ac:dyDescent="0.35">
      <c r="A246" s="40"/>
    </row>
    <row r="247" spans="1:1" s="1" customFormat="1" x14ac:dyDescent="0.35">
      <c r="A247" s="40"/>
    </row>
    <row r="248" spans="1:1" s="1" customFormat="1" x14ac:dyDescent="0.35">
      <c r="A248" s="40"/>
    </row>
    <row r="249" spans="1:1" s="1" customFormat="1" x14ac:dyDescent="0.35">
      <c r="A249" s="40"/>
    </row>
    <row r="250" spans="1:1" s="1" customFormat="1" x14ac:dyDescent="0.35">
      <c r="A250" s="40"/>
    </row>
    <row r="251" spans="1:1" s="1" customFormat="1" x14ac:dyDescent="0.35">
      <c r="A251" s="40"/>
    </row>
    <row r="252" spans="1:1" s="1" customFormat="1" x14ac:dyDescent="0.35">
      <c r="A252" s="40"/>
    </row>
    <row r="253" spans="1:1" s="1" customFormat="1" x14ac:dyDescent="0.35">
      <c r="A253" s="40"/>
    </row>
    <row r="254" spans="1:1" s="1" customFormat="1" x14ac:dyDescent="0.35">
      <c r="A254" s="40"/>
    </row>
    <row r="255" spans="1:1" s="1" customFormat="1" x14ac:dyDescent="0.35">
      <c r="A255" s="40"/>
    </row>
    <row r="256" spans="1:1" s="1" customFormat="1" x14ac:dyDescent="0.35">
      <c r="A256" s="40"/>
    </row>
    <row r="257" spans="1:1" s="1" customFormat="1" x14ac:dyDescent="0.35">
      <c r="A257" s="40"/>
    </row>
    <row r="258" spans="1:1" s="1" customFormat="1" x14ac:dyDescent="0.35">
      <c r="A258" s="40"/>
    </row>
    <row r="259" spans="1:1" s="1" customFormat="1" x14ac:dyDescent="0.35">
      <c r="A259" s="40"/>
    </row>
    <row r="260" spans="1:1" s="1" customFormat="1" x14ac:dyDescent="0.35">
      <c r="A260" s="40"/>
    </row>
    <row r="261" spans="1:1" s="1" customFormat="1" x14ac:dyDescent="0.35">
      <c r="A261" s="40"/>
    </row>
    <row r="262" spans="1:1" s="1" customFormat="1" x14ac:dyDescent="0.35">
      <c r="A262" s="40"/>
    </row>
    <row r="263" spans="1:1" s="1" customFormat="1" x14ac:dyDescent="0.35">
      <c r="A263" s="40"/>
    </row>
    <row r="264" spans="1:1" s="1" customFormat="1" x14ac:dyDescent="0.35">
      <c r="A264" s="40"/>
    </row>
    <row r="265" spans="1:1" s="1" customFormat="1" x14ac:dyDescent="0.35">
      <c r="A265" s="40"/>
    </row>
    <row r="266" spans="1:1" s="1" customFormat="1" x14ac:dyDescent="0.35">
      <c r="A266" s="40"/>
    </row>
    <row r="267" spans="1:1" s="1" customFormat="1" x14ac:dyDescent="0.35">
      <c r="A267" s="40"/>
    </row>
    <row r="268" spans="1:1" s="1" customFormat="1" x14ac:dyDescent="0.35">
      <c r="A268" s="40"/>
    </row>
    <row r="269" spans="1:1" s="1" customFormat="1" x14ac:dyDescent="0.35">
      <c r="A269" s="40"/>
    </row>
    <row r="270" spans="1:1" s="1" customFormat="1" x14ac:dyDescent="0.35">
      <c r="A270" s="40"/>
    </row>
    <row r="271" spans="1:1" s="1" customFormat="1" x14ac:dyDescent="0.35">
      <c r="A271" s="40"/>
    </row>
    <row r="272" spans="1:1" s="1" customFormat="1" x14ac:dyDescent="0.35">
      <c r="A272" s="40"/>
    </row>
    <row r="273" spans="1:1" s="1" customFormat="1" x14ac:dyDescent="0.35">
      <c r="A273" s="40"/>
    </row>
    <row r="274" spans="1:1" s="1" customFormat="1" x14ac:dyDescent="0.35">
      <c r="A274" s="40"/>
    </row>
    <row r="275" spans="1:1" s="1" customFormat="1" x14ac:dyDescent="0.35">
      <c r="A275" s="40"/>
    </row>
    <row r="276" spans="1:1" s="1" customFormat="1" x14ac:dyDescent="0.35">
      <c r="A276" s="40"/>
    </row>
    <row r="277" spans="1:1" s="1" customFormat="1" x14ac:dyDescent="0.35">
      <c r="A277" s="40"/>
    </row>
    <row r="278" spans="1:1" s="1" customFormat="1" x14ac:dyDescent="0.35">
      <c r="A278" s="40"/>
    </row>
    <row r="279" spans="1:1" s="1" customFormat="1" x14ac:dyDescent="0.35">
      <c r="A279" s="40"/>
    </row>
    <row r="280" spans="1:1" s="1" customFormat="1" x14ac:dyDescent="0.35">
      <c r="A280" s="40"/>
    </row>
    <row r="281" spans="1:1" s="1" customFormat="1" x14ac:dyDescent="0.35">
      <c r="A281" s="40"/>
    </row>
    <row r="282" spans="1:1" s="1" customFormat="1" x14ac:dyDescent="0.35">
      <c r="A282" s="40"/>
    </row>
    <row r="283" spans="1:1" s="1" customFormat="1" x14ac:dyDescent="0.35">
      <c r="A283" s="40"/>
    </row>
    <row r="284" spans="1:1" s="1" customFormat="1" x14ac:dyDescent="0.35">
      <c r="A284" s="40"/>
    </row>
    <row r="285" spans="1:1" s="1" customFormat="1" x14ac:dyDescent="0.35">
      <c r="A285" s="40"/>
    </row>
    <row r="286" spans="1:1" s="1" customFormat="1" x14ac:dyDescent="0.35">
      <c r="A286" s="40"/>
    </row>
    <row r="287" spans="1:1" s="1" customFormat="1" x14ac:dyDescent="0.35">
      <c r="A287" s="40"/>
    </row>
    <row r="288" spans="1:1" s="1" customFormat="1" x14ac:dyDescent="0.35">
      <c r="A288" s="40"/>
    </row>
    <row r="289" spans="1:1" s="1" customFormat="1" x14ac:dyDescent="0.35">
      <c r="A289" s="40"/>
    </row>
    <row r="290" spans="1:1" s="1" customFormat="1" x14ac:dyDescent="0.35">
      <c r="A290" s="40"/>
    </row>
    <row r="291" spans="1:1" s="1" customFormat="1" x14ac:dyDescent="0.35">
      <c r="A291" s="40"/>
    </row>
    <row r="292" spans="1:1" s="1" customFormat="1" x14ac:dyDescent="0.35">
      <c r="A292" s="40"/>
    </row>
    <row r="293" spans="1:1" s="1" customFormat="1" x14ac:dyDescent="0.35">
      <c r="A293" s="40"/>
    </row>
    <row r="294" spans="1:1" s="1" customFormat="1" x14ac:dyDescent="0.35">
      <c r="A294" s="40"/>
    </row>
    <row r="295" spans="1:1" s="1" customFormat="1" x14ac:dyDescent="0.35">
      <c r="A295" s="40"/>
    </row>
    <row r="296" spans="1:1" s="1" customFormat="1" x14ac:dyDescent="0.35">
      <c r="A296" s="40"/>
    </row>
    <row r="297" spans="1:1" s="1" customFormat="1" x14ac:dyDescent="0.35">
      <c r="A297" s="40"/>
    </row>
    <row r="298" spans="1:1" s="1" customFormat="1" x14ac:dyDescent="0.35">
      <c r="A298" s="40"/>
    </row>
    <row r="299" spans="1:1" s="1" customFormat="1" x14ac:dyDescent="0.35">
      <c r="A299" s="40"/>
    </row>
    <row r="300" spans="1:1" s="1" customFormat="1" x14ac:dyDescent="0.35">
      <c r="A300" s="40"/>
    </row>
    <row r="301" spans="1:1" s="1" customFormat="1" x14ac:dyDescent="0.35">
      <c r="A301" s="40"/>
    </row>
    <row r="302" spans="1:1" s="1" customFormat="1" x14ac:dyDescent="0.35">
      <c r="A302" s="40"/>
    </row>
    <row r="303" spans="1:1" s="1" customFormat="1" x14ac:dyDescent="0.35">
      <c r="A303" s="40"/>
    </row>
    <row r="304" spans="1:1" s="1" customFormat="1" x14ac:dyDescent="0.35">
      <c r="A304" s="40"/>
    </row>
    <row r="305" spans="1:1" s="1" customFormat="1" x14ac:dyDescent="0.35">
      <c r="A305" s="40"/>
    </row>
    <row r="306" spans="1:1" s="1" customFormat="1" x14ac:dyDescent="0.35">
      <c r="A306" s="40"/>
    </row>
    <row r="307" spans="1:1" s="1" customFormat="1" x14ac:dyDescent="0.35">
      <c r="A307" s="40"/>
    </row>
    <row r="308" spans="1:1" s="1" customFormat="1" x14ac:dyDescent="0.35">
      <c r="A308" s="40"/>
    </row>
    <row r="309" spans="1:1" s="1" customFormat="1" x14ac:dyDescent="0.35">
      <c r="A309" s="40"/>
    </row>
    <row r="310" spans="1:1" s="1" customFormat="1" x14ac:dyDescent="0.35">
      <c r="A310" s="40"/>
    </row>
    <row r="311" spans="1:1" s="1" customFormat="1" x14ac:dyDescent="0.35">
      <c r="A311" s="40"/>
    </row>
    <row r="312" spans="1:1" s="1" customFormat="1" x14ac:dyDescent="0.35">
      <c r="A312" s="40"/>
    </row>
    <row r="313" spans="1:1" s="1" customFormat="1" x14ac:dyDescent="0.35">
      <c r="A313" s="40"/>
    </row>
    <row r="314" spans="1:1" s="1" customFormat="1" x14ac:dyDescent="0.35">
      <c r="A314" s="40"/>
    </row>
    <row r="315" spans="1:1" s="1" customFormat="1" x14ac:dyDescent="0.35">
      <c r="A315" s="40"/>
    </row>
    <row r="316" spans="1:1" s="1" customFormat="1" x14ac:dyDescent="0.35">
      <c r="A316" s="40"/>
    </row>
    <row r="317" spans="1:1" s="1" customFormat="1" x14ac:dyDescent="0.35">
      <c r="A317" s="40"/>
    </row>
    <row r="318" spans="1:1" s="1" customFormat="1" x14ac:dyDescent="0.35">
      <c r="A318" s="40"/>
    </row>
    <row r="319" spans="1:1" s="1" customFormat="1" x14ac:dyDescent="0.35">
      <c r="A319" s="40"/>
    </row>
    <row r="320" spans="1:1" s="1" customFormat="1" x14ac:dyDescent="0.35">
      <c r="A320" s="40"/>
    </row>
    <row r="321" spans="1:1" s="1" customFormat="1" x14ac:dyDescent="0.35">
      <c r="A321" s="40"/>
    </row>
    <row r="322" spans="1:1" s="1" customFormat="1" x14ac:dyDescent="0.35">
      <c r="A322" s="40"/>
    </row>
    <row r="323" spans="1:1" s="1" customFormat="1" x14ac:dyDescent="0.35">
      <c r="A323" s="40"/>
    </row>
    <row r="324" spans="1:1" s="1" customFormat="1" x14ac:dyDescent="0.35">
      <c r="A324" s="40"/>
    </row>
    <row r="325" spans="1:1" s="1" customFormat="1" x14ac:dyDescent="0.35">
      <c r="A325" s="40"/>
    </row>
    <row r="326" spans="1:1" s="1" customFormat="1" x14ac:dyDescent="0.35">
      <c r="A326" s="40"/>
    </row>
    <row r="327" spans="1:1" s="1" customFormat="1" x14ac:dyDescent="0.35">
      <c r="A327" s="40"/>
    </row>
    <row r="328" spans="1:1" s="1" customFormat="1" x14ac:dyDescent="0.35">
      <c r="A328" s="40"/>
    </row>
    <row r="329" spans="1:1" s="1" customFormat="1" x14ac:dyDescent="0.35">
      <c r="A329" s="40"/>
    </row>
    <row r="330" spans="1:1" s="1" customFormat="1" x14ac:dyDescent="0.35">
      <c r="A330" s="40"/>
    </row>
    <row r="331" spans="1:1" s="1" customFormat="1" x14ac:dyDescent="0.35">
      <c r="A331" s="40"/>
    </row>
    <row r="332" spans="1:1" s="1" customFormat="1" x14ac:dyDescent="0.35">
      <c r="A332" s="40"/>
    </row>
    <row r="333" spans="1:1" s="1" customFormat="1" x14ac:dyDescent="0.35">
      <c r="A333" s="40"/>
    </row>
    <row r="334" spans="1:1" s="1" customFormat="1" x14ac:dyDescent="0.35">
      <c r="A334" s="40"/>
    </row>
    <row r="335" spans="1:1" s="1" customFormat="1" x14ac:dyDescent="0.35">
      <c r="A335" s="40"/>
    </row>
    <row r="336" spans="1:1" s="1" customFormat="1" x14ac:dyDescent="0.35">
      <c r="A336" s="40"/>
    </row>
    <row r="337" spans="1:1" s="1" customFormat="1" x14ac:dyDescent="0.35">
      <c r="A337" s="40"/>
    </row>
    <row r="338" spans="1:1" s="1" customFormat="1" x14ac:dyDescent="0.35">
      <c r="A338" s="40"/>
    </row>
    <row r="339" spans="1:1" s="1" customFormat="1" x14ac:dyDescent="0.35">
      <c r="A339" s="40"/>
    </row>
    <row r="340" spans="1:1" s="1" customFormat="1" x14ac:dyDescent="0.35">
      <c r="A340" s="40"/>
    </row>
    <row r="341" spans="1:1" s="1" customFormat="1" x14ac:dyDescent="0.35">
      <c r="A341" s="40"/>
    </row>
    <row r="342" spans="1:1" s="1" customFormat="1" x14ac:dyDescent="0.35">
      <c r="A342" s="40"/>
    </row>
    <row r="343" spans="1:1" s="1" customFormat="1" x14ac:dyDescent="0.35">
      <c r="A343" s="40"/>
    </row>
    <row r="344" spans="1:1" s="1" customFormat="1" x14ac:dyDescent="0.35">
      <c r="A344" s="40"/>
    </row>
    <row r="345" spans="1:1" s="1" customFormat="1" x14ac:dyDescent="0.35">
      <c r="A345" s="40"/>
    </row>
    <row r="346" spans="1:1" s="1" customFormat="1" x14ac:dyDescent="0.35">
      <c r="A346" s="40"/>
    </row>
    <row r="347" spans="1:1" s="1" customFormat="1" x14ac:dyDescent="0.35">
      <c r="A347" s="40"/>
    </row>
    <row r="348" spans="1:1" s="1" customFormat="1" x14ac:dyDescent="0.35">
      <c r="A348" s="40"/>
    </row>
    <row r="349" spans="1:1" s="1" customFormat="1" x14ac:dyDescent="0.35">
      <c r="A349" s="40"/>
    </row>
    <row r="350" spans="1:1" s="1" customFormat="1" x14ac:dyDescent="0.35">
      <c r="A350" s="40"/>
    </row>
    <row r="351" spans="1:1" s="1" customFormat="1" x14ac:dyDescent="0.35">
      <c r="A351" s="40"/>
    </row>
    <row r="352" spans="1:1" s="1" customFormat="1" x14ac:dyDescent="0.35">
      <c r="A352" s="40"/>
    </row>
    <row r="353" spans="1:1" s="1" customFormat="1" x14ac:dyDescent="0.35">
      <c r="A353" s="40"/>
    </row>
    <row r="354" spans="1:1" s="1" customFormat="1" x14ac:dyDescent="0.35">
      <c r="A354" s="40"/>
    </row>
    <row r="355" spans="1:1" s="1" customFormat="1" x14ac:dyDescent="0.35">
      <c r="A355" s="40"/>
    </row>
    <row r="356" spans="1:1" s="1" customFormat="1" x14ac:dyDescent="0.35">
      <c r="A356" s="40"/>
    </row>
    <row r="357" spans="1:1" s="1" customFormat="1" x14ac:dyDescent="0.35">
      <c r="A357" s="40"/>
    </row>
    <row r="358" spans="1:1" s="1" customFormat="1" x14ac:dyDescent="0.35">
      <c r="A358" s="40"/>
    </row>
    <row r="359" spans="1:1" s="1" customFormat="1" x14ac:dyDescent="0.35">
      <c r="A359" s="40"/>
    </row>
    <row r="360" spans="1:1" s="1" customFormat="1" x14ac:dyDescent="0.35">
      <c r="A360" s="40"/>
    </row>
    <row r="361" spans="1:1" s="1" customFormat="1" x14ac:dyDescent="0.35">
      <c r="A361" s="40"/>
    </row>
    <row r="362" spans="1:1" s="1" customFormat="1" x14ac:dyDescent="0.35">
      <c r="A362" s="40"/>
    </row>
    <row r="363" spans="1:1" s="1" customFormat="1" x14ac:dyDescent="0.35">
      <c r="A363" s="40"/>
    </row>
    <row r="364" spans="1:1" s="1" customFormat="1" x14ac:dyDescent="0.35">
      <c r="A364" s="40"/>
    </row>
    <row r="365" spans="1:1" s="1" customFormat="1" x14ac:dyDescent="0.35">
      <c r="A365" s="40"/>
    </row>
    <row r="366" spans="1:1" s="1" customFormat="1" x14ac:dyDescent="0.35">
      <c r="A366" s="40"/>
    </row>
    <row r="367" spans="1:1" s="1" customFormat="1" x14ac:dyDescent="0.35">
      <c r="A367" s="40"/>
    </row>
    <row r="368" spans="1:1" s="1" customFormat="1" x14ac:dyDescent="0.35">
      <c r="A368" s="40"/>
    </row>
    <row r="369" spans="1:1" s="1" customFormat="1" x14ac:dyDescent="0.35">
      <c r="A369" s="40"/>
    </row>
    <row r="370" spans="1:1" s="1" customFormat="1" x14ac:dyDescent="0.35">
      <c r="A370" s="40"/>
    </row>
    <row r="371" spans="1:1" s="1" customFormat="1" x14ac:dyDescent="0.35">
      <c r="A371" s="40"/>
    </row>
    <row r="372" spans="1:1" s="1" customFormat="1" x14ac:dyDescent="0.35">
      <c r="A372" s="40"/>
    </row>
    <row r="373" spans="1:1" s="1" customFormat="1" x14ac:dyDescent="0.35">
      <c r="A373" s="40"/>
    </row>
    <row r="374" spans="1:1" s="1" customFormat="1" x14ac:dyDescent="0.35">
      <c r="A374" s="40"/>
    </row>
    <row r="375" spans="1:1" s="1" customFormat="1" x14ac:dyDescent="0.35">
      <c r="A375" s="40"/>
    </row>
    <row r="376" spans="1:1" s="1" customFormat="1" x14ac:dyDescent="0.35">
      <c r="A376" s="40"/>
    </row>
    <row r="377" spans="1:1" s="1" customFormat="1" x14ac:dyDescent="0.35">
      <c r="A377" s="40"/>
    </row>
    <row r="378" spans="1:1" s="1" customFormat="1" x14ac:dyDescent="0.35">
      <c r="A378" s="40"/>
    </row>
    <row r="379" spans="1:1" s="1" customFormat="1" x14ac:dyDescent="0.35">
      <c r="A379" s="40"/>
    </row>
    <row r="380" spans="1:1" s="1" customFormat="1" x14ac:dyDescent="0.35">
      <c r="A380" s="40"/>
    </row>
    <row r="381" spans="1:1" s="1" customFormat="1" x14ac:dyDescent="0.35">
      <c r="A381" s="40"/>
    </row>
    <row r="382" spans="1:1" s="1" customFormat="1" x14ac:dyDescent="0.35">
      <c r="A382" s="40"/>
    </row>
    <row r="383" spans="1:1" s="1" customFormat="1" x14ac:dyDescent="0.35">
      <c r="A383" s="40"/>
    </row>
    <row r="384" spans="1:1" s="1" customFormat="1" x14ac:dyDescent="0.35">
      <c r="A384" s="40"/>
    </row>
    <row r="385" spans="1:1" s="1" customFormat="1" x14ac:dyDescent="0.35">
      <c r="A385" s="40"/>
    </row>
    <row r="386" spans="1:1" s="1" customFormat="1" x14ac:dyDescent="0.35">
      <c r="A386" s="40"/>
    </row>
    <row r="387" spans="1:1" s="1" customFormat="1" x14ac:dyDescent="0.35">
      <c r="A387" s="40"/>
    </row>
    <row r="388" spans="1:1" s="1" customFormat="1" x14ac:dyDescent="0.35">
      <c r="A388" s="40"/>
    </row>
    <row r="389" spans="1:1" s="1" customFormat="1" x14ac:dyDescent="0.35">
      <c r="A389" s="40"/>
    </row>
    <row r="390" spans="1:1" s="1" customFormat="1" x14ac:dyDescent="0.35">
      <c r="A390" s="40"/>
    </row>
    <row r="391" spans="1:1" s="1" customFormat="1" x14ac:dyDescent="0.35">
      <c r="A391" s="40"/>
    </row>
    <row r="392" spans="1:1" s="1" customFormat="1" x14ac:dyDescent="0.35">
      <c r="A392" s="40"/>
    </row>
    <row r="393" spans="1:1" s="1" customFormat="1" x14ac:dyDescent="0.35">
      <c r="A393" s="40"/>
    </row>
    <row r="394" spans="1:1" s="1" customFormat="1" x14ac:dyDescent="0.35">
      <c r="A394" s="40"/>
    </row>
    <row r="395" spans="1:1" s="1" customFormat="1" x14ac:dyDescent="0.35">
      <c r="A395" s="40"/>
    </row>
    <row r="396" spans="1:1" s="1" customFormat="1" x14ac:dyDescent="0.35">
      <c r="A396" s="40"/>
    </row>
    <row r="397" spans="1:1" s="1" customFormat="1" x14ac:dyDescent="0.35">
      <c r="A397" s="40"/>
    </row>
    <row r="398" spans="1:1" s="1" customFormat="1" x14ac:dyDescent="0.35">
      <c r="A398" s="40"/>
    </row>
    <row r="399" spans="1:1" s="1" customFormat="1" x14ac:dyDescent="0.35">
      <c r="A399" s="40"/>
    </row>
    <row r="400" spans="1:1" s="1" customFormat="1" x14ac:dyDescent="0.35">
      <c r="A400" s="40"/>
    </row>
    <row r="401" spans="1:1" s="1" customFormat="1" x14ac:dyDescent="0.35">
      <c r="A401" s="40"/>
    </row>
    <row r="402" spans="1:1" s="1" customFormat="1" x14ac:dyDescent="0.35">
      <c r="A402" s="40"/>
    </row>
    <row r="403" spans="1:1" s="1" customFormat="1" x14ac:dyDescent="0.35">
      <c r="A403" s="40"/>
    </row>
    <row r="404" spans="1:1" s="1" customFormat="1" x14ac:dyDescent="0.35">
      <c r="A404" s="40"/>
    </row>
    <row r="405" spans="1:1" s="1" customFormat="1" x14ac:dyDescent="0.35">
      <c r="A405" s="40"/>
    </row>
    <row r="406" spans="1:1" s="1" customFormat="1" x14ac:dyDescent="0.35">
      <c r="A406" s="40"/>
    </row>
    <row r="407" spans="1:1" s="1" customFormat="1" x14ac:dyDescent="0.35">
      <c r="A407" s="40"/>
    </row>
    <row r="408" spans="1:1" s="1" customFormat="1" x14ac:dyDescent="0.35">
      <c r="A408" s="40"/>
    </row>
    <row r="409" spans="1:1" s="1" customFormat="1" x14ac:dyDescent="0.35">
      <c r="A409" s="40"/>
    </row>
    <row r="410" spans="1:1" s="1" customFormat="1" x14ac:dyDescent="0.35">
      <c r="A410" s="40"/>
    </row>
    <row r="411" spans="1:1" s="1" customFormat="1" x14ac:dyDescent="0.35">
      <c r="A411" s="40"/>
    </row>
    <row r="412" spans="1:1" s="1" customFormat="1" x14ac:dyDescent="0.35">
      <c r="A412" s="40"/>
    </row>
    <row r="413" spans="1:1" s="1" customFormat="1" x14ac:dyDescent="0.35">
      <c r="A413" s="40"/>
    </row>
    <row r="414" spans="1:1" s="1" customFormat="1" x14ac:dyDescent="0.35">
      <c r="A414" s="40"/>
    </row>
    <row r="415" spans="1:1" s="1" customFormat="1" x14ac:dyDescent="0.35">
      <c r="A415" s="40"/>
    </row>
    <row r="416" spans="1:1" s="1" customFormat="1" x14ac:dyDescent="0.35">
      <c r="A416" s="40"/>
    </row>
    <row r="417" spans="1:1" s="1" customFormat="1" x14ac:dyDescent="0.35">
      <c r="A417" s="40"/>
    </row>
    <row r="418" spans="1:1" s="1" customFormat="1" x14ac:dyDescent="0.35">
      <c r="A418" s="40"/>
    </row>
    <row r="419" spans="1:1" s="1" customFormat="1" x14ac:dyDescent="0.35">
      <c r="A419" s="40"/>
    </row>
    <row r="420" spans="1:1" s="1" customFormat="1" x14ac:dyDescent="0.35">
      <c r="A420" s="40"/>
    </row>
    <row r="421" spans="1:1" s="1" customFormat="1" x14ac:dyDescent="0.35">
      <c r="A421" s="40"/>
    </row>
    <row r="422" spans="1:1" s="1" customFormat="1" x14ac:dyDescent="0.35">
      <c r="A422" s="40"/>
    </row>
    <row r="423" spans="1:1" s="1" customFormat="1" x14ac:dyDescent="0.35">
      <c r="A423" s="40"/>
    </row>
    <row r="424" spans="1:1" s="1" customFormat="1" x14ac:dyDescent="0.35">
      <c r="A424" s="40"/>
    </row>
    <row r="425" spans="1:1" s="1" customFormat="1" x14ac:dyDescent="0.35">
      <c r="A425" s="40"/>
    </row>
    <row r="426" spans="1:1" s="1" customFormat="1" x14ac:dyDescent="0.35">
      <c r="A426" s="40"/>
    </row>
    <row r="427" spans="1:1" s="1" customFormat="1" x14ac:dyDescent="0.35">
      <c r="A427" s="40"/>
    </row>
    <row r="428" spans="1:1" s="1" customFormat="1" x14ac:dyDescent="0.35">
      <c r="A428" s="40"/>
    </row>
    <row r="429" spans="1:1" s="1" customFormat="1" x14ac:dyDescent="0.35">
      <c r="A429" s="40"/>
    </row>
    <row r="430" spans="1:1" s="1" customFormat="1" x14ac:dyDescent="0.35">
      <c r="A430" s="40"/>
    </row>
    <row r="431" spans="1:1" s="1" customFormat="1" x14ac:dyDescent="0.35">
      <c r="A431" s="40"/>
    </row>
    <row r="432" spans="1:1" s="1" customFormat="1" x14ac:dyDescent="0.35">
      <c r="A432" s="40"/>
    </row>
    <row r="433" spans="1:1" s="1" customFormat="1" x14ac:dyDescent="0.35">
      <c r="A433" s="40"/>
    </row>
    <row r="434" spans="1:1" s="1" customFormat="1" x14ac:dyDescent="0.35">
      <c r="A434" s="40"/>
    </row>
    <row r="435" spans="1:1" s="1" customFormat="1" x14ac:dyDescent="0.35">
      <c r="A435" s="40"/>
    </row>
    <row r="436" spans="1:1" s="1" customFormat="1" x14ac:dyDescent="0.35">
      <c r="A436" s="40"/>
    </row>
    <row r="437" spans="1:1" s="1" customFormat="1" x14ac:dyDescent="0.35">
      <c r="A437" s="40"/>
    </row>
    <row r="438" spans="1:1" s="1" customFormat="1" x14ac:dyDescent="0.35">
      <c r="A438" s="40"/>
    </row>
    <row r="439" spans="1:1" s="1" customFormat="1" x14ac:dyDescent="0.35">
      <c r="A439" s="40"/>
    </row>
    <row r="440" spans="1:1" s="1" customFormat="1" x14ac:dyDescent="0.35">
      <c r="A440" s="40"/>
    </row>
    <row r="441" spans="1:1" s="1" customFormat="1" x14ac:dyDescent="0.35">
      <c r="A441" s="40"/>
    </row>
    <row r="442" spans="1:1" s="1" customFormat="1" x14ac:dyDescent="0.35">
      <c r="A442" s="40"/>
    </row>
    <row r="443" spans="1:1" s="1" customFormat="1" x14ac:dyDescent="0.35">
      <c r="A443" s="40"/>
    </row>
    <row r="444" spans="1:1" s="1" customFormat="1" x14ac:dyDescent="0.35">
      <c r="A444" s="40"/>
    </row>
    <row r="445" spans="1:1" s="1" customFormat="1" x14ac:dyDescent="0.35">
      <c r="A445" s="40"/>
    </row>
    <row r="446" spans="1:1" s="1" customFormat="1" x14ac:dyDescent="0.35">
      <c r="A446" s="40"/>
    </row>
    <row r="447" spans="1:1" s="1" customFormat="1" x14ac:dyDescent="0.35">
      <c r="A447" s="40"/>
    </row>
    <row r="448" spans="1:1" s="1" customFormat="1" x14ac:dyDescent="0.35">
      <c r="A448" s="40"/>
    </row>
    <row r="449" spans="1:2" s="1" customFormat="1" x14ac:dyDescent="0.35">
      <c r="A449" s="40"/>
    </row>
    <row r="450" spans="1:2" s="1" customFormat="1" x14ac:dyDescent="0.35">
      <c r="A450" s="40"/>
    </row>
    <row r="451" spans="1:2" s="1" customFormat="1" x14ac:dyDescent="0.35">
      <c r="A451" s="40"/>
    </row>
    <row r="452" spans="1:2" s="1" customFormat="1" x14ac:dyDescent="0.35">
      <c r="A452" s="40"/>
    </row>
    <row r="453" spans="1:2" s="1" customFormat="1" x14ac:dyDescent="0.35">
      <c r="A453" s="40"/>
    </row>
    <row r="454" spans="1:2" s="1" customFormat="1" x14ac:dyDescent="0.35">
      <c r="A454" s="40"/>
    </row>
    <row r="455" spans="1:2" s="1" customFormat="1" x14ac:dyDescent="0.35">
      <c r="A455" s="40"/>
    </row>
    <row r="456" spans="1:2" s="1" customFormat="1" x14ac:dyDescent="0.35">
      <c r="A456" s="40"/>
    </row>
    <row r="457" spans="1:2" s="1" customFormat="1" x14ac:dyDescent="0.35">
      <c r="A457" s="40"/>
    </row>
    <row r="458" spans="1:2" s="1" customFormat="1" x14ac:dyDescent="0.35">
      <c r="A458" s="40"/>
    </row>
    <row r="459" spans="1:2" s="1" customFormat="1" x14ac:dyDescent="0.35">
      <c r="A459" s="40"/>
    </row>
    <row r="460" spans="1:2" s="1" customFormat="1" x14ac:dyDescent="0.35">
      <c r="A460" s="40"/>
    </row>
    <row r="461" spans="1:2" s="1" customFormat="1" x14ac:dyDescent="0.35">
      <c r="A461" s="40"/>
    </row>
    <row r="462" spans="1:2" s="1" customFormat="1" x14ac:dyDescent="0.35">
      <c r="A462" s="40"/>
    </row>
    <row r="463" spans="1:2" s="1" customFormat="1" x14ac:dyDescent="0.35">
      <c r="A463" s="40"/>
      <c r="B463"/>
    </row>
    <row r="464" spans="1:2" s="1" customFormat="1" x14ac:dyDescent="0.35">
      <c r="A464" s="40"/>
      <c r="B464"/>
    </row>
    <row r="465" spans="1:2" s="1" customFormat="1" x14ac:dyDescent="0.35">
      <c r="A465" s="40"/>
      <c r="B465"/>
    </row>
    <row r="466" spans="1:2" s="1" customFormat="1" x14ac:dyDescent="0.35">
      <c r="A466" s="40"/>
      <c r="B466"/>
    </row>
    <row r="467" spans="1:2" s="1" customFormat="1" x14ac:dyDescent="0.35">
      <c r="A467" s="40"/>
      <c r="B467"/>
    </row>
    <row r="468" spans="1:2" s="1" customFormat="1" x14ac:dyDescent="0.35">
      <c r="A468" s="40"/>
      <c r="B468"/>
    </row>
    <row r="469" spans="1:2" s="1" customFormat="1" x14ac:dyDescent="0.35">
      <c r="A469" s="40"/>
      <c r="B469"/>
    </row>
    <row r="470" spans="1:2" s="1" customFormat="1" x14ac:dyDescent="0.35">
      <c r="A470" s="40"/>
      <c r="B470"/>
    </row>
    <row r="471" spans="1:2" s="1" customFormat="1" x14ac:dyDescent="0.35">
      <c r="A471" s="40"/>
      <c r="B471"/>
    </row>
    <row r="472" spans="1:2" s="1" customFormat="1" x14ac:dyDescent="0.35">
      <c r="A472" s="40"/>
      <c r="B472"/>
    </row>
    <row r="473" spans="1:2" s="1" customFormat="1" x14ac:dyDescent="0.35">
      <c r="A473" s="40"/>
      <c r="B473"/>
    </row>
    <row r="474" spans="1:2" s="1" customFormat="1" x14ac:dyDescent="0.35">
      <c r="A474" s="40"/>
      <c r="B474"/>
    </row>
    <row r="475" spans="1:2" s="1" customFormat="1" x14ac:dyDescent="0.35">
      <c r="A475" s="40"/>
      <c r="B475"/>
    </row>
    <row r="476" spans="1:2" s="1" customFormat="1" x14ac:dyDescent="0.35">
      <c r="A476" s="40"/>
      <c r="B476"/>
    </row>
    <row r="477" spans="1:2" s="1" customFormat="1" x14ac:dyDescent="0.35">
      <c r="A477" s="40"/>
      <c r="B477"/>
    </row>
    <row r="478" spans="1:2" s="1" customFormat="1" x14ac:dyDescent="0.35">
      <c r="A478" s="40"/>
      <c r="B478"/>
    </row>
    <row r="479" spans="1:2" s="1" customFormat="1" x14ac:dyDescent="0.35">
      <c r="A479" s="40"/>
      <c r="B479"/>
    </row>
    <row r="480" spans="1:2" s="1" customFormat="1" x14ac:dyDescent="0.35">
      <c r="A480" s="40"/>
      <c r="B480"/>
    </row>
    <row r="481" spans="1:2" s="1" customFormat="1" x14ac:dyDescent="0.35">
      <c r="A481" s="40"/>
      <c r="B481"/>
    </row>
    <row r="482" spans="1:2" s="1" customFormat="1" x14ac:dyDescent="0.35">
      <c r="A482" s="40"/>
      <c r="B482"/>
    </row>
    <row r="483" spans="1:2" s="1" customFormat="1" x14ac:dyDescent="0.35">
      <c r="A483" s="40"/>
      <c r="B483"/>
    </row>
    <row r="484" spans="1:2" s="1" customFormat="1" x14ac:dyDescent="0.35">
      <c r="A484" s="40"/>
      <c r="B484"/>
    </row>
    <row r="485" spans="1:2" s="1" customFormat="1" x14ac:dyDescent="0.35">
      <c r="A485" s="40"/>
      <c r="B485"/>
    </row>
    <row r="486" spans="1:2" s="1" customFormat="1" x14ac:dyDescent="0.35">
      <c r="A486" s="40"/>
      <c r="B486"/>
    </row>
    <row r="487" spans="1:2" s="1" customFormat="1" x14ac:dyDescent="0.35">
      <c r="A487" s="40"/>
      <c r="B487"/>
    </row>
    <row r="488" spans="1:2" s="1" customFormat="1" x14ac:dyDescent="0.35">
      <c r="A488" s="40"/>
      <c r="B488"/>
    </row>
    <row r="489" spans="1:2" s="1" customFormat="1" x14ac:dyDescent="0.35">
      <c r="A489" s="40"/>
      <c r="B489"/>
    </row>
    <row r="490" spans="1:2" s="1" customFormat="1" x14ac:dyDescent="0.35">
      <c r="A490" s="40"/>
      <c r="B490"/>
    </row>
    <row r="491" spans="1:2" s="1" customFormat="1" x14ac:dyDescent="0.35">
      <c r="A491" s="40"/>
      <c r="B491"/>
    </row>
    <row r="492" spans="1:2" s="1" customFormat="1" x14ac:dyDescent="0.35">
      <c r="A492" s="40"/>
      <c r="B492"/>
    </row>
    <row r="493" spans="1:2" s="1" customFormat="1" x14ac:dyDescent="0.35">
      <c r="A493" s="40"/>
      <c r="B493"/>
    </row>
    <row r="494" spans="1:2" s="1" customFormat="1" x14ac:dyDescent="0.35">
      <c r="A494" s="40"/>
      <c r="B494"/>
    </row>
    <row r="495" spans="1:2" s="1" customFormat="1" x14ac:dyDescent="0.35">
      <c r="A495" s="40"/>
      <c r="B495"/>
    </row>
    <row r="496" spans="1:2" s="1" customFormat="1" x14ac:dyDescent="0.35">
      <c r="A496" s="40"/>
      <c r="B496"/>
    </row>
    <row r="497" spans="1:2" s="1" customFormat="1" x14ac:dyDescent="0.35">
      <c r="A497" s="40"/>
      <c r="B497"/>
    </row>
    <row r="498" spans="1:2" s="1" customFormat="1" x14ac:dyDescent="0.35">
      <c r="A498" s="40"/>
      <c r="B498"/>
    </row>
    <row r="499" spans="1:2" s="1" customFormat="1" x14ac:dyDescent="0.35">
      <c r="A499" s="40"/>
      <c r="B499"/>
    </row>
    <row r="500" spans="1:2" s="1" customFormat="1" x14ac:dyDescent="0.35">
      <c r="A500" s="40"/>
      <c r="B500"/>
    </row>
    <row r="501" spans="1:2" s="1" customFormat="1" x14ac:dyDescent="0.35">
      <c r="A501" s="40"/>
      <c r="B501"/>
    </row>
    <row r="502" spans="1:2" s="1" customFormat="1" x14ac:dyDescent="0.35">
      <c r="A502" s="40"/>
      <c r="B502"/>
    </row>
    <row r="503" spans="1:2" s="1" customFormat="1" x14ac:dyDescent="0.35">
      <c r="A503" s="40"/>
      <c r="B503"/>
    </row>
    <row r="504" spans="1:2" s="1" customFormat="1" x14ac:dyDescent="0.35">
      <c r="A504" s="40"/>
      <c r="B504"/>
    </row>
    <row r="505" spans="1:2" s="1" customFormat="1" x14ac:dyDescent="0.35">
      <c r="A505" s="40"/>
      <c r="B505"/>
    </row>
    <row r="506" spans="1:2" s="1" customFormat="1" x14ac:dyDescent="0.35">
      <c r="A506" s="40"/>
      <c r="B506"/>
    </row>
    <row r="507" spans="1:2" s="1" customFormat="1" x14ac:dyDescent="0.35">
      <c r="A507" s="40"/>
      <c r="B507"/>
    </row>
    <row r="508" spans="1:2" s="1" customFormat="1" x14ac:dyDescent="0.35">
      <c r="A508" s="40"/>
      <c r="B508"/>
    </row>
    <row r="509" spans="1:2" s="1" customFormat="1" x14ac:dyDescent="0.35">
      <c r="A509" s="40"/>
      <c r="B509"/>
    </row>
    <row r="510" spans="1:2" s="1" customFormat="1" x14ac:dyDescent="0.35">
      <c r="A510" s="40"/>
      <c r="B510"/>
    </row>
    <row r="511" spans="1:2" s="1" customFormat="1" x14ac:dyDescent="0.35">
      <c r="A511" s="40"/>
      <c r="B511"/>
    </row>
    <row r="512" spans="1:2" s="1" customFormat="1" x14ac:dyDescent="0.35">
      <c r="A512" s="40"/>
      <c r="B512"/>
    </row>
    <row r="513" spans="1:2" s="1" customFormat="1" x14ac:dyDescent="0.35">
      <c r="A513" s="40"/>
      <c r="B513"/>
    </row>
    <row r="514" spans="1:2" s="1" customFormat="1" x14ac:dyDescent="0.35">
      <c r="A514" s="40"/>
      <c r="B514"/>
    </row>
    <row r="515" spans="1:2" s="1" customFormat="1" x14ac:dyDescent="0.35">
      <c r="A515" s="40"/>
      <c r="B515"/>
    </row>
    <row r="516" spans="1:2" s="1" customFormat="1" x14ac:dyDescent="0.35">
      <c r="A516" s="40"/>
      <c r="B516"/>
    </row>
    <row r="517" spans="1:2" s="1" customFormat="1" x14ac:dyDescent="0.35">
      <c r="A517" s="40"/>
      <c r="B517"/>
    </row>
    <row r="518" spans="1:2" s="1" customFormat="1" x14ac:dyDescent="0.35">
      <c r="A518" s="40"/>
      <c r="B518"/>
    </row>
    <row r="519" spans="1:2" s="1" customFormat="1" x14ac:dyDescent="0.35">
      <c r="A519" s="40"/>
      <c r="B519"/>
    </row>
    <row r="520" spans="1:2" s="1" customFormat="1" x14ac:dyDescent="0.35">
      <c r="A520" s="40"/>
      <c r="B520"/>
    </row>
    <row r="521" spans="1:2" s="1" customFormat="1" x14ac:dyDescent="0.35">
      <c r="A521" s="40"/>
      <c r="B521"/>
    </row>
    <row r="522" spans="1:2" s="1" customFormat="1" x14ac:dyDescent="0.35">
      <c r="A522" s="40"/>
      <c r="B522"/>
    </row>
    <row r="523" spans="1:2" s="1" customFormat="1" x14ac:dyDescent="0.35">
      <c r="A523" s="40"/>
      <c r="B523"/>
    </row>
    <row r="524" spans="1:2" s="1" customFormat="1" x14ac:dyDescent="0.35">
      <c r="A524" s="40"/>
      <c r="B524"/>
    </row>
    <row r="525" spans="1:2" s="1" customFormat="1" x14ac:dyDescent="0.35">
      <c r="A525" s="40"/>
      <c r="B525"/>
    </row>
    <row r="526" spans="1:2" s="1" customFormat="1" x14ac:dyDescent="0.35">
      <c r="A526" s="40"/>
      <c r="B526"/>
    </row>
    <row r="527" spans="1:2" s="1" customFormat="1" x14ac:dyDescent="0.35">
      <c r="A527" s="40"/>
      <c r="B527"/>
    </row>
    <row r="528" spans="1:2" s="1" customFormat="1" x14ac:dyDescent="0.35">
      <c r="A528" s="40"/>
      <c r="B528"/>
    </row>
    <row r="529" spans="1:2" s="1" customFormat="1" x14ac:dyDescent="0.35">
      <c r="A529" s="40"/>
      <c r="B529"/>
    </row>
    <row r="530" spans="1:2" s="1" customFormat="1" x14ac:dyDescent="0.35">
      <c r="A530" s="40"/>
      <c r="B530"/>
    </row>
    <row r="531" spans="1:2" s="1" customFormat="1" x14ac:dyDescent="0.35">
      <c r="A531" s="40"/>
      <c r="B531"/>
    </row>
    <row r="532" spans="1:2" s="1" customFormat="1" x14ac:dyDescent="0.35">
      <c r="A532" s="40"/>
      <c r="B532"/>
    </row>
    <row r="533" spans="1:2" s="1" customFormat="1" x14ac:dyDescent="0.35">
      <c r="A533" s="40"/>
      <c r="B533"/>
    </row>
    <row r="534" spans="1:2" s="1" customFormat="1" x14ac:dyDescent="0.35">
      <c r="A534" s="40"/>
      <c r="B534"/>
    </row>
    <row r="535" spans="1:2" s="1" customFormat="1" x14ac:dyDescent="0.35">
      <c r="A535" s="40"/>
      <c r="B535"/>
    </row>
    <row r="536" spans="1:2" s="1" customFormat="1" x14ac:dyDescent="0.35">
      <c r="A536" s="40"/>
      <c r="B536"/>
    </row>
    <row r="537" spans="1:2" s="1" customFormat="1" x14ac:dyDescent="0.35">
      <c r="A537" s="40"/>
      <c r="B537"/>
    </row>
    <row r="538" spans="1:2" s="1" customFormat="1" x14ac:dyDescent="0.35">
      <c r="A538" s="40"/>
      <c r="B538"/>
    </row>
    <row r="539" spans="1:2" s="1" customFormat="1" x14ac:dyDescent="0.35">
      <c r="A539" s="40"/>
      <c r="B539"/>
    </row>
    <row r="540" spans="1:2" s="1" customFormat="1" x14ac:dyDescent="0.35">
      <c r="A540" s="40"/>
      <c r="B540"/>
    </row>
    <row r="541" spans="1:2" s="1" customFormat="1" x14ac:dyDescent="0.35">
      <c r="A541" s="40"/>
      <c r="B541"/>
    </row>
    <row r="542" spans="1:2" s="1" customFormat="1" x14ac:dyDescent="0.35">
      <c r="A542" s="40"/>
      <c r="B542"/>
    </row>
    <row r="543" spans="1:2" s="1" customFormat="1" x14ac:dyDescent="0.35">
      <c r="A543" s="40"/>
      <c r="B543"/>
    </row>
    <row r="544" spans="1:2" s="1" customFormat="1" x14ac:dyDescent="0.35">
      <c r="A544" s="40"/>
      <c r="B544"/>
    </row>
    <row r="545" spans="1:2" s="1" customFormat="1" x14ac:dyDescent="0.35">
      <c r="A545" s="40"/>
      <c r="B545"/>
    </row>
    <row r="546" spans="1:2" s="1" customFormat="1" x14ac:dyDescent="0.35">
      <c r="A546" s="40"/>
      <c r="B546"/>
    </row>
    <row r="547" spans="1:2" s="1" customFormat="1" x14ac:dyDescent="0.35">
      <c r="A547" s="40"/>
      <c r="B547"/>
    </row>
    <row r="548" spans="1:2" s="1" customFormat="1" x14ac:dyDescent="0.35">
      <c r="A548" s="40"/>
      <c r="B548"/>
    </row>
    <row r="549" spans="1:2" s="1" customFormat="1" x14ac:dyDescent="0.35">
      <c r="A549" s="40"/>
      <c r="B549"/>
    </row>
    <row r="550" spans="1:2" s="1" customFormat="1" x14ac:dyDescent="0.35">
      <c r="A550" s="40"/>
      <c r="B550"/>
    </row>
    <row r="551" spans="1:2" s="1" customFormat="1" x14ac:dyDescent="0.35">
      <c r="A551" s="40"/>
      <c r="B551"/>
    </row>
    <row r="552" spans="1:2" s="1" customFormat="1" x14ac:dyDescent="0.35">
      <c r="A552" s="40"/>
      <c r="B552"/>
    </row>
    <row r="553" spans="1:2" s="1" customFormat="1" x14ac:dyDescent="0.35">
      <c r="A553" s="40"/>
      <c r="B553"/>
    </row>
    <row r="554" spans="1:2" s="1" customFormat="1" x14ac:dyDescent="0.35">
      <c r="A554" s="40"/>
      <c r="B554"/>
    </row>
    <row r="555" spans="1:2" s="1" customFormat="1" x14ac:dyDescent="0.35">
      <c r="A555" s="40"/>
      <c r="B555"/>
    </row>
    <row r="556" spans="1:2" s="1" customFormat="1" x14ac:dyDescent="0.35">
      <c r="A556" s="40"/>
      <c r="B556"/>
    </row>
    <row r="557" spans="1:2" s="1" customFormat="1" x14ac:dyDescent="0.35">
      <c r="A557" s="40"/>
      <c r="B557"/>
    </row>
    <row r="558" spans="1:2" s="1" customFormat="1" x14ac:dyDescent="0.35">
      <c r="A558" s="40"/>
      <c r="B558"/>
    </row>
    <row r="559" spans="1:2" s="1" customFormat="1" x14ac:dyDescent="0.35">
      <c r="A559" s="40"/>
      <c r="B559"/>
    </row>
    <row r="560" spans="1:2" s="1" customFormat="1" x14ac:dyDescent="0.35">
      <c r="A560" s="40"/>
      <c r="B560"/>
    </row>
    <row r="561" spans="1:2" s="1" customFormat="1" x14ac:dyDescent="0.35">
      <c r="A561" s="40"/>
      <c r="B561"/>
    </row>
    <row r="562" spans="1:2" s="1" customFormat="1" x14ac:dyDescent="0.35">
      <c r="A562" s="40"/>
      <c r="B562"/>
    </row>
    <row r="563" spans="1:2" s="1" customFormat="1" x14ac:dyDescent="0.35">
      <c r="A563" s="40"/>
      <c r="B563"/>
    </row>
    <row r="564" spans="1:2" s="1" customFormat="1" x14ac:dyDescent="0.35">
      <c r="A564" s="40"/>
      <c r="B564"/>
    </row>
    <row r="565" spans="1:2" s="1" customFormat="1" x14ac:dyDescent="0.35">
      <c r="A565" s="40"/>
      <c r="B565"/>
    </row>
    <row r="566" spans="1:2" s="1" customFormat="1" x14ac:dyDescent="0.35">
      <c r="A566" s="40"/>
      <c r="B566"/>
    </row>
    <row r="567" spans="1:2" s="1" customFormat="1" x14ac:dyDescent="0.35">
      <c r="A567" s="40"/>
      <c r="B567"/>
    </row>
    <row r="568" spans="1:2" s="1" customFormat="1" x14ac:dyDescent="0.35">
      <c r="A568" s="40"/>
      <c r="B568"/>
    </row>
    <row r="569" spans="1:2" s="1" customFormat="1" x14ac:dyDescent="0.35">
      <c r="A569" s="40"/>
      <c r="B569"/>
    </row>
    <row r="570" spans="1:2" s="1" customFormat="1" x14ac:dyDescent="0.35">
      <c r="A570" s="40"/>
      <c r="B570"/>
    </row>
    <row r="571" spans="1:2" s="1" customFormat="1" x14ac:dyDescent="0.35">
      <c r="A571" s="40"/>
      <c r="B571"/>
    </row>
    <row r="572" spans="1:2" s="1" customFormat="1" x14ac:dyDescent="0.35">
      <c r="A572" s="40"/>
      <c r="B572"/>
    </row>
    <row r="573" spans="1:2" s="1" customFormat="1" x14ac:dyDescent="0.35">
      <c r="A573" s="40"/>
      <c r="B573"/>
    </row>
    <row r="574" spans="1:2" s="1" customFormat="1" x14ac:dyDescent="0.35">
      <c r="A574" s="40"/>
      <c r="B574"/>
    </row>
    <row r="575" spans="1:2" s="1" customFormat="1" x14ac:dyDescent="0.35">
      <c r="A575" s="40"/>
      <c r="B575"/>
    </row>
    <row r="576" spans="1:2" s="1" customFormat="1" x14ac:dyDescent="0.35">
      <c r="A576" s="40"/>
      <c r="B576"/>
    </row>
    <row r="577" spans="1:2" s="1" customFormat="1" x14ac:dyDescent="0.35">
      <c r="A577" s="40"/>
      <c r="B577"/>
    </row>
    <row r="578" spans="1:2" s="1" customFormat="1" x14ac:dyDescent="0.35">
      <c r="A578" s="40"/>
      <c r="B578"/>
    </row>
    <row r="579" spans="1:2" s="1" customFormat="1" x14ac:dyDescent="0.35">
      <c r="A579" s="40"/>
      <c r="B579"/>
    </row>
    <row r="580" spans="1:2" s="1" customFormat="1" x14ac:dyDescent="0.35">
      <c r="A580" s="40"/>
      <c r="B580"/>
    </row>
    <row r="581" spans="1:2" s="1" customFormat="1" x14ac:dyDescent="0.35">
      <c r="A581" s="40"/>
      <c r="B581"/>
    </row>
    <row r="582" spans="1:2" s="1" customFormat="1" x14ac:dyDescent="0.35">
      <c r="A582" s="40"/>
      <c r="B582"/>
    </row>
    <row r="583" spans="1:2" s="1" customFormat="1" x14ac:dyDescent="0.35">
      <c r="A583" s="40"/>
      <c r="B583"/>
    </row>
    <row r="584" spans="1:2" s="1" customFormat="1" x14ac:dyDescent="0.35">
      <c r="A584" s="40"/>
      <c r="B584"/>
    </row>
    <row r="585" spans="1:2" s="1" customFormat="1" x14ac:dyDescent="0.35">
      <c r="A585" s="40"/>
      <c r="B585"/>
    </row>
    <row r="586" spans="1:2" s="1" customFormat="1" x14ac:dyDescent="0.35">
      <c r="A586" s="40"/>
      <c r="B586"/>
    </row>
    <row r="587" spans="1:2" s="1" customFormat="1" x14ac:dyDescent="0.35">
      <c r="A587" s="40"/>
      <c r="B587"/>
    </row>
    <row r="588" spans="1:2" s="1" customFormat="1" x14ac:dyDescent="0.35">
      <c r="A588" s="40"/>
      <c r="B588"/>
    </row>
    <row r="589" spans="1:2" s="1" customFormat="1" x14ac:dyDescent="0.35">
      <c r="A589" s="40"/>
      <c r="B589"/>
    </row>
    <row r="590" spans="1:2" s="1" customFormat="1" x14ac:dyDescent="0.35">
      <c r="A590" s="40"/>
      <c r="B590"/>
    </row>
    <row r="591" spans="1:2" s="1" customFormat="1" x14ac:dyDescent="0.35">
      <c r="A591" s="40"/>
      <c r="B591"/>
    </row>
    <row r="592" spans="1:2" s="1" customFormat="1" x14ac:dyDescent="0.35">
      <c r="A592" s="40"/>
      <c r="B592"/>
    </row>
    <row r="593" spans="1:2" s="1" customFormat="1" x14ac:dyDescent="0.35">
      <c r="A593" s="40"/>
      <c r="B593"/>
    </row>
    <row r="594" spans="1:2" s="1" customFormat="1" x14ac:dyDescent="0.35">
      <c r="A594" s="40"/>
      <c r="B594"/>
    </row>
    <row r="595" spans="1:2" s="1" customFormat="1" x14ac:dyDescent="0.35">
      <c r="A595" s="40"/>
      <c r="B595"/>
    </row>
    <row r="596" spans="1:2" s="1" customFormat="1" x14ac:dyDescent="0.35">
      <c r="A596" s="40"/>
      <c r="B596"/>
    </row>
    <row r="597" spans="1:2" s="1" customFormat="1" x14ac:dyDescent="0.35">
      <c r="A597" s="40"/>
      <c r="B597"/>
    </row>
    <row r="598" spans="1:2" s="1" customFormat="1" x14ac:dyDescent="0.35">
      <c r="A598" s="40"/>
      <c r="B598"/>
    </row>
    <row r="599" spans="1:2" s="1" customFormat="1" x14ac:dyDescent="0.35">
      <c r="A599" s="40"/>
      <c r="B599"/>
    </row>
    <row r="600" spans="1:2" s="1" customFormat="1" x14ac:dyDescent="0.35">
      <c r="A600" s="40"/>
      <c r="B600"/>
    </row>
    <row r="601" spans="1:2" s="1" customFormat="1" x14ac:dyDescent="0.35">
      <c r="A601" s="40"/>
      <c r="B601"/>
    </row>
    <row r="602" spans="1:2" s="1" customFormat="1" x14ac:dyDescent="0.35">
      <c r="A602" s="40"/>
      <c r="B602"/>
    </row>
    <row r="603" spans="1:2" s="1" customFormat="1" x14ac:dyDescent="0.35">
      <c r="A603" s="40"/>
      <c r="B603"/>
    </row>
    <row r="604" spans="1:2" s="1" customFormat="1" x14ac:dyDescent="0.35">
      <c r="A604" s="40"/>
      <c r="B604"/>
    </row>
    <row r="605" spans="1:2" s="1" customFormat="1" x14ac:dyDescent="0.35">
      <c r="A605" s="40"/>
      <c r="B605"/>
    </row>
    <row r="606" spans="1:2" s="1" customFormat="1" x14ac:dyDescent="0.35">
      <c r="A606" s="40"/>
      <c r="B606"/>
    </row>
    <row r="607" spans="1:2" s="1" customFormat="1" x14ac:dyDescent="0.35">
      <c r="A607" s="40"/>
      <c r="B607"/>
    </row>
    <row r="608" spans="1:2" s="1" customFormat="1" x14ac:dyDescent="0.35">
      <c r="A608" s="40"/>
      <c r="B608"/>
    </row>
    <row r="609" spans="1:2" s="1" customFormat="1" x14ac:dyDescent="0.35">
      <c r="A609" s="40"/>
      <c r="B609"/>
    </row>
    <row r="610" spans="1:2" s="1" customFormat="1" x14ac:dyDescent="0.35">
      <c r="A610" s="40"/>
      <c r="B610"/>
    </row>
    <row r="611" spans="1:2" s="1" customFormat="1" x14ac:dyDescent="0.35">
      <c r="A611" s="40"/>
      <c r="B611"/>
    </row>
    <row r="612" spans="1:2" s="1" customFormat="1" x14ac:dyDescent="0.35">
      <c r="A612" s="40"/>
      <c r="B612"/>
    </row>
    <row r="613" spans="1:2" s="1" customFormat="1" x14ac:dyDescent="0.35">
      <c r="A613" s="40"/>
      <c r="B613"/>
    </row>
    <row r="614" spans="1:2" s="1" customFormat="1" x14ac:dyDescent="0.35">
      <c r="A614" s="40"/>
      <c r="B614"/>
    </row>
    <row r="615" spans="1:2" s="1" customFormat="1" x14ac:dyDescent="0.35">
      <c r="A615" s="40"/>
      <c r="B615"/>
    </row>
    <row r="616" spans="1:2" s="1" customFormat="1" x14ac:dyDescent="0.35">
      <c r="A616" s="40"/>
      <c r="B616"/>
    </row>
    <row r="617" spans="1:2" s="1" customFormat="1" x14ac:dyDescent="0.35">
      <c r="A617" s="40"/>
      <c r="B617"/>
    </row>
    <row r="618" spans="1:2" s="1" customFormat="1" x14ac:dyDescent="0.35">
      <c r="A618" s="40"/>
      <c r="B618"/>
    </row>
    <row r="619" spans="1:2" s="1" customFormat="1" x14ac:dyDescent="0.35">
      <c r="A619" s="40"/>
      <c r="B619"/>
    </row>
    <row r="620" spans="1:2" s="1" customFormat="1" x14ac:dyDescent="0.35">
      <c r="A620" s="40"/>
      <c r="B620"/>
    </row>
    <row r="621" spans="1:2" s="1" customFormat="1" x14ac:dyDescent="0.35">
      <c r="A621" s="40"/>
      <c r="B621"/>
    </row>
    <row r="622" spans="1:2" s="1" customFormat="1" x14ac:dyDescent="0.35">
      <c r="A622" s="40"/>
      <c r="B622"/>
    </row>
    <row r="623" spans="1:2" s="1" customFormat="1" x14ac:dyDescent="0.35">
      <c r="A623" s="40"/>
      <c r="B623"/>
    </row>
    <row r="624" spans="1:2" s="1" customFormat="1" x14ac:dyDescent="0.35">
      <c r="A624" s="40"/>
      <c r="B624"/>
    </row>
    <row r="625" spans="1:2" s="1" customFormat="1" x14ac:dyDescent="0.35">
      <c r="A625" s="40"/>
      <c r="B625"/>
    </row>
    <row r="626" spans="1:2" s="1" customFormat="1" x14ac:dyDescent="0.35">
      <c r="A626" s="40"/>
      <c r="B626"/>
    </row>
    <row r="627" spans="1:2" s="1" customFormat="1" x14ac:dyDescent="0.35">
      <c r="A627" s="40"/>
      <c r="B627"/>
    </row>
    <row r="628" spans="1:2" s="1" customFormat="1" x14ac:dyDescent="0.35">
      <c r="A628" s="40"/>
      <c r="B628"/>
    </row>
    <row r="629" spans="1:2" s="1" customFormat="1" x14ac:dyDescent="0.35">
      <c r="A629" s="40"/>
      <c r="B629"/>
    </row>
    <row r="630" spans="1:2" s="1" customFormat="1" x14ac:dyDescent="0.35">
      <c r="A630" s="40"/>
      <c r="B630"/>
    </row>
    <row r="631" spans="1:2" s="1" customFormat="1" x14ac:dyDescent="0.35">
      <c r="A631" s="40"/>
      <c r="B631"/>
    </row>
    <row r="632" spans="1:2" s="1" customFormat="1" x14ac:dyDescent="0.35">
      <c r="A632" s="40"/>
      <c r="B632"/>
    </row>
    <row r="633" spans="1:2" s="1" customFormat="1" x14ac:dyDescent="0.35">
      <c r="A633" s="40"/>
      <c r="B633"/>
    </row>
    <row r="634" spans="1:2" s="1" customFormat="1" x14ac:dyDescent="0.35">
      <c r="A634" s="40"/>
      <c r="B634"/>
    </row>
    <row r="635" spans="1:2" s="1" customFormat="1" x14ac:dyDescent="0.35">
      <c r="A635" s="40"/>
      <c r="B635"/>
    </row>
    <row r="636" spans="1:2" s="1" customFormat="1" x14ac:dyDescent="0.35">
      <c r="A636" s="40"/>
      <c r="B636"/>
    </row>
    <row r="637" spans="1:2" s="1" customFormat="1" x14ac:dyDescent="0.35">
      <c r="A637" s="40"/>
      <c r="B637"/>
    </row>
    <row r="638" spans="1:2" s="1" customFormat="1" x14ac:dyDescent="0.35">
      <c r="A638" s="40"/>
      <c r="B638"/>
    </row>
    <row r="639" spans="1:2" s="1" customFormat="1" x14ac:dyDescent="0.35">
      <c r="A639" s="40"/>
      <c r="B639"/>
    </row>
    <row r="640" spans="1:2" s="1" customFormat="1" x14ac:dyDescent="0.35">
      <c r="A640" s="40"/>
      <c r="B640"/>
    </row>
    <row r="641" spans="1:2" s="1" customFormat="1" x14ac:dyDescent="0.35">
      <c r="A641" s="40"/>
      <c r="B641"/>
    </row>
    <row r="642" spans="1:2" s="1" customFormat="1" x14ac:dyDescent="0.35">
      <c r="A642" s="40"/>
      <c r="B642"/>
    </row>
    <row r="643" spans="1:2" s="1" customFormat="1" x14ac:dyDescent="0.35">
      <c r="A643" s="40"/>
      <c r="B643"/>
    </row>
    <row r="644" spans="1:2" s="1" customFormat="1" x14ac:dyDescent="0.35">
      <c r="A644" s="40"/>
      <c r="B644"/>
    </row>
    <row r="645" spans="1:2" s="1" customFormat="1" x14ac:dyDescent="0.35">
      <c r="A645" s="40"/>
      <c r="B645"/>
    </row>
    <row r="646" spans="1:2" s="1" customFormat="1" x14ac:dyDescent="0.35">
      <c r="A646" s="40"/>
      <c r="B646"/>
    </row>
    <row r="647" spans="1:2" s="1" customFormat="1" x14ac:dyDescent="0.35">
      <c r="A647" s="40"/>
      <c r="B647"/>
    </row>
    <row r="648" spans="1:2" s="1" customFormat="1" x14ac:dyDescent="0.35">
      <c r="A648" s="40"/>
      <c r="B648"/>
    </row>
    <row r="649" spans="1:2" s="1" customFormat="1" x14ac:dyDescent="0.35">
      <c r="A649" s="40"/>
      <c r="B649"/>
    </row>
    <row r="650" spans="1:2" s="1" customFormat="1" x14ac:dyDescent="0.35">
      <c r="A650" s="40"/>
      <c r="B650"/>
    </row>
    <row r="651" spans="1:2" s="1" customFormat="1" x14ac:dyDescent="0.35">
      <c r="A651" s="40"/>
      <c r="B651"/>
    </row>
    <row r="652" spans="1:2" s="1" customFormat="1" x14ac:dyDescent="0.35">
      <c r="A652" s="40"/>
      <c r="B652"/>
    </row>
    <row r="653" spans="1:2" s="1" customFormat="1" x14ac:dyDescent="0.35">
      <c r="A653" s="40"/>
      <c r="B653"/>
    </row>
    <row r="654" spans="1:2" s="1" customFormat="1" x14ac:dyDescent="0.35">
      <c r="A654" s="40"/>
      <c r="B654"/>
    </row>
    <row r="655" spans="1:2" s="1" customFormat="1" x14ac:dyDescent="0.35">
      <c r="A655" s="40"/>
      <c r="B655"/>
    </row>
    <row r="656" spans="1:2" s="1" customFormat="1" x14ac:dyDescent="0.35">
      <c r="A656" s="40"/>
      <c r="B656"/>
    </row>
    <row r="657" spans="1:2" s="1" customFormat="1" x14ac:dyDescent="0.35">
      <c r="A657" s="40"/>
      <c r="B657"/>
    </row>
    <row r="658" spans="1:2" s="1" customFormat="1" x14ac:dyDescent="0.35">
      <c r="A658" s="40"/>
      <c r="B658"/>
    </row>
    <row r="659" spans="1:2" s="1" customFormat="1" x14ac:dyDescent="0.35">
      <c r="A659" s="40"/>
      <c r="B659"/>
    </row>
    <row r="660" spans="1:2" s="1" customFormat="1" x14ac:dyDescent="0.35">
      <c r="A660" s="40"/>
      <c r="B660"/>
    </row>
    <row r="661" spans="1:2" s="1" customFormat="1" x14ac:dyDescent="0.35">
      <c r="A661" s="40"/>
      <c r="B661"/>
    </row>
    <row r="662" spans="1:2" s="1" customFormat="1" x14ac:dyDescent="0.35">
      <c r="A662" s="40"/>
      <c r="B662"/>
    </row>
    <row r="663" spans="1:2" s="1" customFormat="1" x14ac:dyDescent="0.35">
      <c r="A663" s="40"/>
      <c r="B663"/>
    </row>
    <row r="664" spans="1:2" s="1" customFormat="1" x14ac:dyDescent="0.35">
      <c r="A664" s="40"/>
      <c r="B664"/>
    </row>
    <row r="665" spans="1:2" s="1" customFormat="1" x14ac:dyDescent="0.35">
      <c r="A665" s="40"/>
      <c r="B665"/>
    </row>
    <row r="666" spans="1:2" s="1" customFormat="1" x14ac:dyDescent="0.35">
      <c r="A666" s="40"/>
      <c r="B666"/>
    </row>
    <row r="667" spans="1:2" s="1" customFormat="1" x14ac:dyDescent="0.35">
      <c r="A667" s="40"/>
      <c r="B667"/>
    </row>
    <row r="668" spans="1:2" s="1" customFormat="1" x14ac:dyDescent="0.35">
      <c r="A668" s="40"/>
      <c r="B668"/>
    </row>
    <row r="669" spans="1:2" s="1" customFormat="1" x14ac:dyDescent="0.35">
      <c r="A669" s="40"/>
      <c r="B669"/>
    </row>
    <row r="670" spans="1:2" s="1" customFormat="1" x14ac:dyDescent="0.35">
      <c r="A670" s="40"/>
      <c r="B670"/>
    </row>
    <row r="671" spans="1:2" s="1" customFormat="1" x14ac:dyDescent="0.35">
      <c r="A671" s="40"/>
      <c r="B671"/>
    </row>
    <row r="672" spans="1:2" s="1" customFormat="1" x14ac:dyDescent="0.35">
      <c r="A672" s="40"/>
      <c r="B672"/>
    </row>
    <row r="673" spans="1:2" s="1" customFormat="1" x14ac:dyDescent="0.35">
      <c r="A673" s="40"/>
      <c r="B673"/>
    </row>
    <row r="674" spans="1:2" s="1" customFormat="1" x14ac:dyDescent="0.35">
      <c r="A674" s="40"/>
      <c r="B674"/>
    </row>
    <row r="675" spans="1:2" s="1" customFormat="1" x14ac:dyDescent="0.35">
      <c r="A675" s="40"/>
      <c r="B675"/>
    </row>
    <row r="676" spans="1:2" s="1" customFormat="1" x14ac:dyDescent="0.35">
      <c r="A676" s="40"/>
      <c r="B676"/>
    </row>
    <row r="677" spans="1:2" s="1" customFormat="1" x14ac:dyDescent="0.35">
      <c r="A677" s="40"/>
      <c r="B677"/>
    </row>
    <row r="678" spans="1:2" s="1" customFormat="1" x14ac:dyDescent="0.35">
      <c r="A678" s="40"/>
      <c r="B678"/>
    </row>
    <row r="679" spans="1:2" s="1" customFormat="1" x14ac:dyDescent="0.35">
      <c r="A679" s="40"/>
      <c r="B679"/>
    </row>
    <row r="680" spans="1:2" s="1" customFormat="1" x14ac:dyDescent="0.35">
      <c r="A680" s="40"/>
      <c r="B680"/>
    </row>
    <row r="681" spans="1:2" s="1" customFormat="1" x14ac:dyDescent="0.35">
      <c r="A681" s="40"/>
      <c r="B681"/>
    </row>
    <row r="682" spans="1:2" s="1" customFormat="1" x14ac:dyDescent="0.35">
      <c r="A682" s="40"/>
      <c r="B682"/>
    </row>
    <row r="683" spans="1:2" s="1" customFormat="1" x14ac:dyDescent="0.35">
      <c r="A683" s="40"/>
      <c r="B683"/>
    </row>
    <row r="684" spans="1:2" s="1" customFormat="1" x14ac:dyDescent="0.35">
      <c r="A684" s="40"/>
      <c r="B684"/>
    </row>
    <row r="685" spans="1:2" s="1" customFormat="1" x14ac:dyDescent="0.35">
      <c r="A685" s="40"/>
      <c r="B685"/>
    </row>
    <row r="686" spans="1:2" s="1" customFormat="1" x14ac:dyDescent="0.35">
      <c r="A686" s="40"/>
      <c r="B686"/>
    </row>
    <row r="687" spans="1:2" s="1" customFormat="1" x14ac:dyDescent="0.35">
      <c r="A687" s="40"/>
      <c r="B687"/>
    </row>
    <row r="688" spans="1:2" s="1" customFormat="1" x14ac:dyDescent="0.35">
      <c r="A688" s="40"/>
      <c r="B688"/>
    </row>
    <row r="689" spans="1:2" s="1" customFormat="1" x14ac:dyDescent="0.35">
      <c r="A689" s="40"/>
      <c r="B689"/>
    </row>
    <row r="690" spans="1:2" s="1" customFormat="1" x14ac:dyDescent="0.35">
      <c r="A690" s="40"/>
      <c r="B690"/>
    </row>
    <row r="691" spans="1:2" s="1" customFormat="1" x14ac:dyDescent="0.35">
      <c r="A691" s="40"/>
      <c r="B691"/>
    </row>
    <row r="692" spans="1:2" s="1" customFormat="1" x14ac:dyDescent="0.35">
      <c r="A692" s="40"/>
      <c r="B692"/>
    </row>
    <row r="693" spans="1:2" s="1" customFormat="1" x14ac:dyDescent="0.35">
      <c r="A693" s="40"/>
      <c r="B693"/>
    </row>
    <row r="694" spans="1:2" s="1" customFormat="1" x14ac:dyDescent="0.35">
      <c r="A694" s="40"/>
      <c r="B694"/>
    </row>
    <row r="695" spans="1:2" s="1" customFormat="1" x14ac:dyDescent="0.35">
      <c r="A695" s="40"/>
      <c r="B695"/>
    </row>
    <row r="696" spans="1:2" s="1" customFormat="1" x14ac:dyDescent="0.35">
      <c r="A696" s="40"/>
      <c r="B696"/>
    </row>
    <row r="697" spans="1:2" s="1" customFormat="1" x14ac:dyDescent="0.35">
      <c r="A697" s="40"/>
      <c r="B697"/>
    </row>
    <row r="698" spans="1:2" s="1" customFormat="1" x14ac:dyDescent="0.35">
      <c r="A698" s="40"/>
      <c r="B698"/>
    </row>
    <row r="699" spans="1:2" s="1" customFormat="1" x14ac:dyDescent="0.35">
      <c r="A699" s="40"/>
      <c r="B699"/>
    </row>
    <row r="700" spans="1:2" s="1" customFormat="1" x14ac:dyDescent="0.35">
      <c r="A700" s="40"/>
      <c r="B700"/>
    </row>
    <row r="701" spans="1:2" s="1" customFormat="1" x14ac:dyDescent="0.35">
      <c r="A701" s="40"/>
      <c r="B701"/>
    </row>
    <row r="702" spans="1:2" s="1" customFormat="1" x14ac:dyDescent="0.35">
      <c r="A702" s="40"/>
      <c r="B702"/>
    </row>
    <row r="703" spans="1:2" s="1" customFormat="1" x14ac:dyDescent="0.35">
      <c r="A703" s="40"/>
      <c r="B703"/>
    </row>
    <row r="704" spans="1:2" s="1" customFormat="1" x14ac:dyDescent="0.35">
      <c r="A704" s="40"/>
      <c r="B704"/>
    </row>
    <row r="705" spans="1:2" s="1" customFormat="1" x14ac:dyDescent="0.35">
      <c r="A705" s="40"/>
      <c r="B705"/>
    </row>
    <row r="706" spans="1:2" s="1" customFormat="1" x14ac:dyDescent="0.35">
      <c r="A706" s="40"/>
      <c r="B706"/>
    </row>
    <row r="707" spans="1:2" s="1" customFormat="1" x14ac:dyDescent="0.35">
      <c r="A707" s="40"/>
      <c r="B707"/>
    </row>
    <row r="708" spans="1:2" s="1" customFormat="1" x14ac:dyDescent="0.35">
      <c r="A708" s="40"/>
      <c r="B708"/>
    </row>
    <row r="709" spans="1:2" s="1" customFormat="1" x14ac:dyDescent="0.35">
      <c r="A709" s="40"/>
      <c r="B709"/>
    </row>
    <row r="710" spans="1:2" s="1" customFormat="1" x14ac:dyDescent="0.35">
      <c r="A710" s="40"/>
      <c r="B710"/>
    </row>
    <row r="711" spans="1:2" s="1" customFormat="1" x14ac:dyDescent="0.35">
      <c r="A711" s="40"/>
      <c r="B711"/>
    </row>
    <row r="712" spans="1:2" s="1" customFormat="1" x14ac:dyDescent="0.35">
      <c r="A712" s="40"/>
      <c r="B712"/>
    </row>
    <row r="713" spans="1:2" s="1" customFormat="1" x14ac:dyDescent="0.35">
      <c r="A713" s="40"/>
      <c r="B713"/>
    </row>
    <row r="714" spans="1:2" s="1" customFormat="1" x14ac:dyDescent="0.35">
      <c r="A714" s="40"/>
      <c r="B714"/>
    </row>
    <row r="715" spans="1:2" s="1" customFormat="1" x14ac:dyDescent="0.35">
      <c r="A715" s="40"/>
      <c r="B715"/>
    </row>
    <row r="716" spans="1:2" s="1" customFormat="1" x14ac:dyDescent="0.35">
      <c r="A716" s="40"/>
      <c r="B716"/>
    </row>
    <row r="717" spans="1:2" s="1" customFormat="1" x14ac:dyDescent="0.35">
      <c r="A717" s="40"/>
      <c r="B717"/>
    </row>
    <row r="718" spans="1:2" s="1" customFormat="1" x14ac:dyDescent="0.35">
      <c r="A718" s="40"/>
      <c r="B718"/>
    </row>
    <row r="719" spans="1:2" s="1" customFormat="1" x14ac:dyDescent="0.35">
      <c r="A719" s="40"/>
      <c r="B719"/>
    </row>
    <row r="720" spans="1:2" s="1" customFormat="1" x14ac:dyDescent="0.35">
      <c r="A720" s="40"/>
      <c r="B720"/>
    </row>
    <row r="721" spans="1:2" s="1" customFormat="1" x14ac:dyDescent="0.35">
      <c r="A721" s="40"/>
      <c r="B721"/>
    </row>
    <row r="722" spans="1:2" s="1" customFormat="1" x14ac:dyDescent="0.35">
      <c r="A722" s="40"/>
      <c r="B722"/>
    </row>
    <row r="723" spans="1:2" s="1" customFormat="1" x14ac:dyDescent="0.35">
      <c r="A723" s="40"/>
      <c r="B723"/>
    </row>
    <row r="724" spans="1:2" s="1" customFormat="1" x14ac:dyDescent="0.35">
      <c r="A724" s="40"/>
      <c r="B724"/>
    </row>
    <row r="725" spans="1:2" s="1" customFormat="1" x14ac:dyDescent="0.35">
      <c r="A725" s="40"/>
      <c r="B725"/>
    </row>
    <row r="726" spans="1:2" s="1" customFormat="1" x14ac:dyDescent="0.35">
      <c r="A726" s="40"/>
      <c r="B726"/>
    </row>
    <row r="727" spans="1:2" s="1" customFormat="1" x14ac:dyDescent="0.35">
      <c r="A727" s="40"/>
      <c r="B727"/>
    </row>
    <row r="728" spans="1:2" s="1" customFormat="1" x14ac:dyDescent="0.35">
      <c r="A728" s="40"/>
      <c r="B728"/>
    </row>
    <row r="729" spans="1:2" s="1" customFormat="1" x14ac:dyDescent="0.35">
      <c r="A729" s="40"/>
      <c r="B729"/>
    </row>
    <row r="730" spans="1:2" s="1" customFormat="1" x14ac:dyDescent="0.35">
      <c r="A730" s="40"/>
      <c r="B730"/>
    </row>
    <row r="731" spans="1:2" s="1" customFormat="1" x14ac:dyDescent="0.35">
      <c r="A731" s="40"/>
      <c r="B731"/>
    </row>
    <row r="732" spans="1:2" s="1" customFormat="1" x14ac:dyDescent="0.35">
      <c r="A732" s="40"/>
      <c r="B732"/>
    </row>
    <row r="733" spans="1:2" s="1" customFormat="1" x14ac:dyDescent="0.35">
      <c r="A733" s="40"/>
      <c r="B733"/>
    </row>
    <row r="734" spans="1:2" s="1" customFormat="1" x14ac:dyDescent="0.35">
      <c r="A734" s="40"/>
      <c r="B734"/>
    </row>
  </sheetData>
  <sheetProtection algorithmName="SHA-512" hashValue="MFtrQIpFUKYI1nSoAttKErgSJTRp2BOgYstUj1HWXRo9lXXZGDreL1VwO/eVgeGLcBGdXNguRt3cSvcUYWEITg==" saltValue="O9SktJhoAZqJQo3EqgTcPQ==" spinCount="100000" sheet="1" objects="1" scenarios="1" insertRows="0" deleteRows="0" selectLockedCells="1"/>
  <mergeCells count="70">
    <mergeCell ref="C92:E92"/>
    <mergeCell ref="F92:I92"/>
    <mergeCell ref="F93:I93"/>
    <mergeCell ref="F94:I94"/>
    <mergeCell ref="C89:E89"/>
    <mergeCell ref="F89:I89"/>
    <mergeCell ref="C90:E90"/>
    <mergeCell ref="F90:I90"/>
    <mergeCell ref="C91:E91"/>
    <mergeCell ref="F91:I91"/>
    <mergeCell ref="F84:I84"/>
    <mergeCell ref="J84:L84"/>
    <mergeCell ref="C78:D81"/>
    <mergeCell ref="F78:H78"/>
    <mergeCell ref="I78:I81"/>
    <mergeCell ref="K78:L81"/>
    <mergeCell ref="F79:H79"/>
    <mergeCell ref="F80:H80"/>
    <mergeCell ref="F81:H81"/>
    <mergeCell ref="C82:D82"/>
    <mergeCell ref="F82:H82"/>
    <mergeCell ref="K82:L82"/>
    <mergeCell ref="F83:I83"/>
    <mergeCell ref="J83:L83"/>
    <mergeCell ref="F73:I73"/>
    <mergeCell ref="J73:L73"/>
    <mergeCell ref="C74:D77"/>
    <mergeCell ref="F74:H74"/>
    <mergeCell ref="I74:I77"/>
    <mergeCell ref="K74:L77"/>
    <mergeCell ref="F75:H75"/>
    <mergeCell ref="F76:H76"/>
    <mergeCell ref="F77:H77"/>
    <mergeCell ref="E69:H69"/>
    <mergeCell ref="E49:H49"/>
    <mergeCell ref="E55:H55"/>
    <mergeCell ref="M55:N55"/>
    <mergeCell ref="M56:N56"/>
    <mergeCell ref="M57:N57"/>
    <mergeCell ref="M58:N58"/>
    <mergeCell ref="E60:H60"/>
    <mergeCell ref="E66:H66"/>
    <mergeCell ref="M66:N66"/>
    <mergeCell ref="E67:H67"/>
    <mergeCell ref="M67:N67"/>
    <mergeCell ref="M47:N47"/>
    <mergeCell ref="B13:D13"/>
    <mergeCell ref="E13:I13"/>
    <mergeCell ref="B17:I18"/>
    <mergeCell ref="M22:N22"/>
    <mergeCell ref="M23:N23"/>
    <mergeCell ref="M24:N24"/>
    <mergeCell ref="M25:N25"/>
    <mergeCell ref="M44:N44"/>
    <mergeCell ref="M45:N45"/>
    <mergeCell ref="M46:N46"/>
    <mergeCell ref="B9:D9"/>
    <mergeCell ref="E9:I9"/>
    <mergeCell ref="E44:H44"/>
    <mergeCell ref="B5:G5"/>
    <mergeCell ref="B7:D7"/>
    <mergeCell ref="E7:I7"/>
    <mergeCell ref="B8:D8"/>
    <mergeCell ref="E8:I8"/>
    <mergeCell ref="B10:D10"/>
    <mergeCell ref="E10:I10"/>
    <mergeCell ref="B11:D11"/>
    <mergeCell ref="E11:I11"/>
    <mergeCell ref="B12:D12"/>
    <mergeCell ref="E12:I12"/>
  </mergeCells>
  <conditionalFormatting sqref="F35:F37 H35:H37">
    <cfRule type="expression" dxfId="31" priority="3">
      <formula>$E$9="Acreditat TECNIO"</formula>
    </cfRule>
    <cfRule type="cellIs" priority="4" operator="equal">
      <formula>0</formula>
    </cfRule>
    <cfRule type="cellIs" dxfId="30" priority="5" operator="greaterThan">
      <formula>0.8</formula>
    </cfRule>
    <cfRule type="cellIs" dxfId="29" priority="6" operator="between">
      <formula>0.1</formula>
      <formula>0.8</formula>
    </cfRule>
    <cfRule type="cellIs" dxfId="28" priority="7" operator="lessThan">
      <formula>0.1</formula>
    </cfRule>
  </conditionalFormatting>
  <conditionalFormatting sqref="F35:F37">
    <cfRule type="cellIs" dxfId="27" priority="2" operator="greaterThan">
      <formula>1</formula>
    </cfRule>
  </conditionalFormatting>
  <conditionalFormatting sqref="F37">
    <cfRule type="expression" dxfId="26" priority="1">
      <formula>$F$35&gt;1</formula>
    </cfRule>
  </conditionalFormatting>
  <conditionalFormatting sqref="I69">
    <cfRule type="cellIs" dxfId="25" priority="8" operator="greaterThan">
      <formula>1500*2</formula>
    </cfRule>
    <cfRule type="containsBlanks" priority="9">
      <formula>LEN(TRIM(I69))=0</formula>
    </cfRule>
  </conditionalFormatting>
  <conditionalFormatting sqref="I49:J49">
    <cfRule type="expression" dxfId="24" priority="10">
      <formula>$I$49&gt;$F$83/2</formula>
    </cfRule>
    <cfRule type="containsBlanks" priority="11">
      <formula>LEN(TRIM(I49))=0</formula>
    </cfRule>
  </conditionalFormatting>
  <pageMargins left="0.70866141732283472" right="0.70866141732283472" top="0.74803149606299213" bottom="0.74803149606299213" header="0.31496062992125984" footer="0.31496062992125984"/>
  <pageSetup paperSize="9" scale="26" orientation="portrait" r:id="rId1"/>
  <headerFooter>
    <oddFooter>&amp;R&amp;7Pressupost  RD 2023
Versió 2, 3 d'abril de 2023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923890EC-AC3A-493F-ADBC-7D8918341431}">
          <x14:formula1>
            <xm:f>Desplegables!$B$6:$B$12</xm:f>
          </x14:formula1>
          <xm:sqref>B23:B25 B45:B47 B56:B58</xm:sqref>
        </x14:dataValidation>
        <x14:dataValidation type="list" allowBlank="1" showInputMessage="1" showErrorMessage="1" xr:uid="{F2C9A911-EA1A-4ABB-B94A-6504F0D39BA7}">
          <x14:formula1>
            <xm:f>Desplegables!$D$6:$D$7</xm:f>
          </x14:formula1>
          <xm:sqref>C23:D25 C45:D47 C56:D58</xm:sqref>
        </x14:dataValidation>
        <x14:dataValidation type="list" allowBlank="1" showInputMessage="1" showErrorMessage="1" xr:uid="{9B4C9925-C016-4B3D-86DA-C28172016ED6}">
          <x14:formula1>
            <xm:f>Desplegables!$D$8</xm:f>
          </x14:formula1>
          <xm:sqref>C67:D67</xm:sqref>
        </x14:dataValidation>
        <x14:dataValidation type="list" allowBlank="1" showInputMessage="1" showErrorMessage="1" xr:uid="{307DA666-8BFB-49D7-AC97-6B0F61E133E9}">
          <x14:formula1>
            <xm:f>Desplegables!$E$6:$E$9</xm:f>
          </x14:formula1>
          <xm:sqref>E8:E9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E90AC7-A517-4D2A-9DE1-E0DE455F54A5}">
  <sheetPr codeName="Full6"/>
  <dimension ref="B1:O59"/>
  <sheetViews>
    <sheetView zoomScale="98" zoomScaleNormal="98" workbookViewId="0">
      <selection activeCell="B5" sqref="B5:O5"/>
    </sheetView>
  </sheetViews>
  <sheetFormatPr defaultColWidth="9.1796875" defaultRowHeight="14.5" x14ac:dyDescent="0.35"/>
  <cols>
    <col min="1" max="1" width="17.453125" style="26" customWidth="1"/>
    <col min="2" max="4" width="9.1796875" style="26"/>
    <col min="5" max="5" width="9.1796875" style="26" customWidth="1"/>
    <col min="6" max="15" width="9.1796875" style="26"/>
    <col min="16" max="16" width="7.453125" style="26" customWidth="1"/>
    <col min="17" max="16384" width="9.1796875" style="26"/>
  </cols>
  <sheetData>
    <row r="1" spans="2:15" s="1" customFormat="1" x14ac:dyDescent="0.35"/>
    <row r="2" spans="2:15" s="1" customFormat="1" x14ac:dyDescent="0.35"/>
    <row r="3" spans="2:15" s="1" customFormat="1" x14ac:dyDescent="0.35"/>
    <row r="4" spans="2:15" s="1" customFormat="1" ht="18.5" x14ac:dyDescent="0.35">
      <c r="B4" s="21"/>
    </row>
    <row r="5" spans="2:15" s="1" customFormat="1" ht="24" customHeight="1" x14ac:dyDescent="0.35">
      <c r="B5" s="360" t="str">
        <f>'INSTRUCCIONS Sol·licitant'!$B$5</f>
        <v>RESOLUCIÓ EMT/2447/2023, de 3 de juliol, per la qual s'aproven les bases reguladores de la línia de subvencions per a nuclis R+D Green.</v>
      </c>
      <c r="C5" s="360"/>
      <c r="D5" s="360"/>
      <c r="E5" s="360"/>
      <c r="F5" s="360"/>
      <c r="G5" s="360"/>
      <c r="H5" s="360"/>
      <c r="I5" s="360"/>
      <c r="J5" s="360"/>
      <c r="K5" s="360"/>
      <c r="L5" s="360"/>
      <c r="M5" s="360"/>
      <c r="N5" s="360"/>
      <c r="O5" s="360"/>
    </row>
    <row r="6" spans="2:15" s="1" customFormat="1" x14ac:dyDescent="0.35"/>
    <row r="7" spans="2:15" s="1" customFormat="1" ht="15" thickBot="1" x14ac:dyDescent="0.4">
      <c r="B7" s="22" t="s">
        <v>127</v>
      </c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</row>
    <row r="8" spans="2:15" s="1" customFormat="1" ht="7.5" customHeight="1" x14ac:dyDescent="0.35">
      <c r="B8" s="10"/>
    </row>
    <row r="9" spans="2:15" s="1" customFormat="1" ht="30" customHeight="1" x14ac:dyDescent="0.35">
      <c r="B9" s="362" t="s">
        <v>256</v>
      </c>
      <c r="C9" s="362"/>
      <c r="D9" s="362"/>
      <c r="E9" s="362"/>
      <c r="F9" s="362"/>
      <c r="G9" s="362"/>
      <c r="H9" s="362"/>
      <c r="I9" s="362"/>
      <c r="J9" s="362"/>
      <c r="K9" s="362"/>
      <c r="L9" s="362"/>
      <c r="M9" s="362"/>
      <c r="N9" s="362"/>
      <c r="O9" s="362"/>
    </row>
    <row r="11" spans="2:15" x14ac:dyDescent="0.35">
      <c r="B11" s="361" t="s">
        <v>86</v>
      </c>
      <c r="C11" s="361"/>
      <c r="D11" s="361"/>
      <c r="E11" s="358" t="str">
        <f>IF('EMPRESA 1 - Líder'!$E$7="","...",'EMPRESA 1 - Líder'!$E$7)</f>
        <v>...</v>
      </c>
      <c r="F11" s="358"/>
      <c r="G11" s="358"/>
      <c r="H11" s="358"/>
      <c r="I11" s="358"/>
      <c r="J11" s="358"/>
      <c r="K11" s="24"/>
      <c r="L11" s="25"/>
      <c r="M11" s="25"/>
      <c r="N11" s="25"/>
      <c r="O11" s="25"/>
    </row>
    <row r="13" spans="2:15" x14ac:dyDescent="0.35">
      <c r="B13" s="354" t="s">
        <v>126</v>
      </c>
      <c r="C13" s="354"/>
      <c r="D13" s="354"/>
      <c r="E13" s="354"/>
      <c r="F13" s="354"/>
      <c r="G13" s="354"/>
      <c r="H13" s="354"/>
      <c r="I13" s="354" t="s">
        <v>83</v>
      </c>
      <c r="J13" s="354"/>
      <c r="K13" s="354"/>
      <c r="L13" s="354"/>
      <c r="M13" s="354"/>
      <c r="N13" s="354"/>
      <c r="O13" s="354"/>
    </row>
    <row r="14" spans="2:15" x14ac:dyDescent="0.35">
      <c r="B14" s="355">
        <f>'EMPRESA 1 - Líder'!$C$90</f>
        <v>0</v>
      </c>
      <c r="C14" s="355"/>
      <c r="D14" s="355"/>
      <c r="E14" s="355"/>
      <c r="F14" s="355"/>
      <c r="G14" s="355"/>
      <c r="H14" s="355"/>
      <c r="I14" s="355">
        <f>'EMPRESA 1 - Líder'!$F$90</f>
        <v>0</v>
      </c>
      <c r="J14" s="355"/>
      <c r="K14" s="355"/>
      <c r="L14" s="355"/>
      <c r="M14" s="355"/>
      <c r="N14" s="355"/>
      <c r="O14" s="355"/>
    </row>
    <row r="15" spans="2:15" x14ac:dyDescent="0.35">
      <c r="B15" s="354" t="s">
        <v>89</v>
      </c>
      <c r="C15" s="354"/>
      <c r="D15" s="354"/>
      <c r="E15" s="354"/>
      <c r="F15" s="354"/>
      <c r="G15" s="354"/>
      <c r="H15" s="354"/>
      <c r="I15" s="354" t="s">
        <v>82</v>
      </c>
      <c r="J15" s="354"/>
      <c r="K15" s="354"/>
      <c r="L15" s="354"/>
      <c r="M15" s="354"/>
      <c r="N15" s="354"/>
      <c r="O15" s="354"/>
    </row>
    <row r="16" spans="2:15" s="183" customFormat="1" x14ac:dyDescent="0.35">
      <c r="B16" s="355">
        <f>'EMPRESA 1 - Líder'!$C$92</f>
        <v>0</v>
      </c>
      <c r="C16" s="359"/>
      <c r="D16" s="359"/>
      <c r="E16" s="359"/>
      <c r="F16" s="359"/>
      <c r="G16" s="359"/>
      <c r="H16" s="359"/>
      <c r="I16" s="355">
        <f>'EMPRESA 1 - Líder'!$F$92</f>
        <v>0</v>
      </c>
      <c r="J16" s="359"/>
      <c r="K16" s="359"/>
      <c r="L16" s="359"/>
      <c r="M16" s="359"/>
      <c r="N16" s="359"/>
      <c r="O16" s="359"/>
    </row>
    <row r="17" spans="2:15" x14ac:dyDescent="0.35">
      <c r="C17" s="1"/>
      <c r="D17" s="1"/>
      <c r="E17" s="1"/>
      <c r="I17" s="354" t="s">
        <v>81</v>
      </c>
      <c r="J17" s="354"/>
      <c r="K17" s="354"/>
      <c r="L17" s="354"/>
      <c r="M17" s="354"/>
      <c r="N17" s="354"/>
      <c r="O17" s="354"/>
    </row>
    <row r="18" spans="2:15" x14ac:dyDescent="0.35">
      <c r="C18" s="1"/>
      <c r="D18" s="1"/>
      <c r="E18" s="1"/>
      <c r="I18" s="355">
        <f>'EMPRESA 1 - Líder'!$F$94</f>
        <v>0</v>
      </c>
      <c r="J18" s="355"/>
      <c r="K18" s="355"/>
      <c r="L18" s="355"/>
      <c r="M18" s="355"/>
      <c r="N18" s="355"/>
      <c r="O18" s="355"/>
    </row>
    <row r="20" spans="2:15" x14ac:dyDescent="0.35">
      <c r="B20" s="356" t="s">
        <v>68</v>
      </c>
      <c r="C20" s="356"/>
      <c r="D20" s="356"/>
      <c r="E20" s="358" t="str">
        <f>IF('BENEFICIARI 2'!E7="","...",'BENEFICIARI 2'!E7)</f>
        <v>...</v>
      </c>
      <c r="F20" s="358"/>
      <c r="G20" s="358"/>
      <c r="H20" s="358"/>
      <c r="I20" s="358"/>
      <c r="J20" s="358"/>
      <c r="K20" s="24"/>
      <c r="L20" s="25"/>
      <c r="M20" s="25"/>
      <c r="N20" s="25"/>
      <c r="O20" s="25"/>
    </row>
    <row r="22" spans="2:15" x14ac:dyDescent="0.35">
      <c r="B22" s="354" t="s">
        <v>126</v>
      </c>
      <c r="C22" s="354"/>
      <c r="D22" s="354"/>
      <c r="E22" s="354"/>
      <c r="F22" s="354"/>
      <c r="G22" s="354"/>
      <c r="H22" s="354"/>
      <c r="I22" s="354" t="s">
        <v>83</v>
      </c>
      <c r="J22" s="354"/>
      <c r="K22" s="354"/>
      <c r="L22" s="354"/>
      <c r="M22" s="354"/>
      <c r="N22" s="354"/>
      <c r="O22" s="354"/>
    </row>
    <row r="23" spans="2:15" x14ac:dyDescent="0.35">
      <c r="B23" s="355">
        <f>'BENEFICIARI 2'!C90</f>
        <v>0</v>
      </c>
      <c r="C23" s="355"/>
      <c r="D23" s="355"/>
      <c r="E23" s="355"/>
      <c r="F23" s="355"/>
      <c r="G23" s="355"/>
      <c r="H23" s="355"/>
      <c r="I23" s="355">
        <f>'BENEFICIARI 2'!F90</f>
        <v>0</v>
      </c>
      <c r="J23" s="355"/>
      <c r="K23" s="355"/>
      <c r="L23" s="355"/>
      <c r="M23" s="355"/>
      <c r="N23" s="355"/>
      <c r="O23" s="355"/>
    </row>
    <row r="24" spans="2:15" x14ac:dyDescent="0.35">
      <c r="B24" s="354" t="s">
        <v>89</v>
      </c>
      <c r="C24" s="354"/>
      <c r="D24" s="354"/>
      <c r="E24" s="354"/>
      <c r="F24" s="354"/>
      <c r="G24" s="354"/>
      <c r="H24" s="354"/>
      <c r="I24" s="354" t="s">
        <v>82</v>
      </c>
      <c r="J24" s="354"/>
      <c r="K24" s="354"/>
      <c r="L24" s="354"/>
      <c r="M24" s="354"/>
      <c r="N24" s="354"/>
      <c r="O24" s="354"/>
    </row>
    <row r="25" spans="2:15" x14ac:dyDescent="0.35">
      <c r="B25" s="355">
        <f>'BENEFICIARI 2'!C92</f>
        <v>0</v>
      </c>
      <c r="C25" s="355"/>
      <c r="D25" s="355"/>
      <c r="E25" s="355"/>
      <c r="F25" s="355"/>
      <c r="G25" s="355"/>
      <c r="H25" s="355"/>
      <c r="I25" s="355">
        <f>'BENEFICIARI 2'!F92</f>
        <v>0</v>
      </c>
      <c r="J25" s="355"/>
      <c r="K25" s="355"/>
      <c r="L25" s="355"/>
      <c r="M25" s="355"/>
      <c r="N25" s="355"/>
      <c r="O25" s="355"/>
    </row>
    <row r="26" spans="2:15" x14ac:dyDescent="0.35">
      <c r="C26" s="1"/>
      <c r="D26" s="1"/>
      <c r="E26" s="1"/>
      <c r="I26" s="354" t="s">
        <v>81</v>
      </c>
      <c r="J26" s="354"/>
      <c r="K26" s="354"/>
      <c r="L26" s="354"/>
      <c r="M26" s="354"/>
      <c r="N26" s="354"/>
      <c r="O26" s="354"/>
    </row>
    <row r="27" spans="2:15" x14ac:dyDescent="0.35">
      <c r="C27" s="1"/>
      <c r="D27" s="1"/>
      <c r="E27" s="1"/>
      <c r="I27" s="355">
        <f>'BENEFICIARI 2'!F94</f>
        <v>0</v>
      </c>
      <c r="J27" s="355"/>
      <c r="K27" s="355"/>
      <c r="L27" s="355"/>
      <c r="M27" s="355"/>
      <c r="N27" s="355"/>
      <c r="O27" s="355"/>
    </row>
    <row r="28" spans="2:15" x14ac:dyDescent="0.35">
      <c r="C28" s="1"/>
      <c r="D28" s="1"/>
      <c r="E28" s="1"/>
      <c r="I28" s="27"/>
      <c r="J28" s="27"/>
      <c r="K28" s="27"/>
      <c r="L28" s="27"/>
      <c r="M28" s="27"/>
      <c r="N28" s="27"/>
      <c r="O28" s="27"/>
    </row>
    <row r="30" spans="2:15" x14ac:dyDescent="0.35">
      <c r="B30" s="356" t="s">
        <v>84</v>
      </c>
      <c r="C30" s="356"/>
      <c r="D30" s="356"/>
      <c r="E30" s="358" t="str">
        <f>IF('BENEFICIARI 3'!E7="","...",'BENEFICIARI 3'!E7)</f>
        <v>...</v>
      </c>
      <c r="F30" s="358"/>
      <c r="G30" s="358"/>
      <c r="H30" s="358"/>
      <c r="I30" s="358"/>
      <c r="J30" s="358"/>
      <c r="K30" s="24"/>
      <c r="L30" s="25"/>
      <c r="M30" s="25"/>
      <c r="N30" s="25"/>
      <c r="O30" s="25"/>
    </row>
    <row r="32" spans="2:15" x14ac:dyDescent="0.35">
      <c r="B32" s="354" t="s">
        <v>126</v>
      </c>
      <c r="C32" s="354"/>
      <c r="D32" s="354"/>
      <c r="E32" s="354"/>
      <c r="F32" s="354"/>
      <c r="G32" s="354"/>
      <c r="H32" s="354"/>
      <c r="I32" s="354" t="s">
        <v>83</v>
      </c>
      <c r="J32" s="354"/>
      <c r="K32" s="354"/>
      <c r="L32" s="354"/>
      <c r="M32" s="354"/>
      <c r="N32" s="354"/>
      <c r="O32" s="354"/>
    </row>
    <row r="33" spans="2:15" x14ac:dyDescent="0.35">
      <c r="B33" s="355">
        <f>'BENEFICIARI 3'!C90</f>
        <v>0</v>
      </c>
      <c r="C33" s="355"/>
      <c r="D33" s="355"/>
      <c r="E33" s="355"/>
      <c r="F33" s="355"/>
      <c r="G33" s="355"/>
      <c r="H33" s="355"/>
      <c r="I33" s="355">
        <f>'BENEFICIARI 3'!F90</f>
        <v>0</v>
      </c>
      <c r="J33" s="355"/>
      <c r="K33" s="355"/>
      <c r="L33" s="355"/>
      <c r="M33" s="355"/>
      <c r="N33" s="355"/>
      <c r="O33" s="355"/>
    </row>
    <row r="34" spans="2:15" x14ac:dyDescent="0.35">
      <c r="B34" s="354" t="s">
        <v>89</v>
      </c>
      <c r="C34" s="354"/>
      <c r="D34" s="354"/>
      <c r="E34" s="354"/>
      <c r="F34" s="354"/>
      <c r="G34" s="354"/>
      <c r="H34" s="354"/>
      <c r="I34" s="354" t="s">
        <v>82</v>
      </c>
      <c r="J34" s="354"/>
      <c r="K34" s="354"/>
      <c r="L34" s="354"/>
      <c r="M34" s="354"/>
      <c r="N34" s="354"/>
      <c r="O34" s="354"/>
    </row>
    <row r="35" spans="2:15" x14ac:dyDescent="0.35">
      <c r="B35" s="355">
        <f>'BENEFICIARI 3'!C92</f>
        <v>0</v>
      </c>
      <c r="C35" s="355"/>
      <c r="D35" s="355"/>
      <c r="E35" s="355"/>
      <c r="F35" s="355"/>
      <c r="G35" s="355"/>
      <c r="H35" s="355"/>
      <c r="I35" s="355">
        <f>'BENEFICIARI 3'!F92</f>
        <v>0</v>
      </c>
      <c r="J35" s="355"/>
      <c r="K35" s="355"/>
      <c r="L35" s="355"/>
      <c r="M35" s="355"/>
      <c r="N35" s="355"/>
      <c r="O35" s="355"/>
    </row>
    <row r="36" spans="2:15" x14ac:dyDescent="0.35">
      <c r="C36" s="1"/>
      <c r="D36" s="1"/>
      <c r="E36" s="1"/>
      <c r="I36" s="354" t="s">
        <v>81</v>
      </c>
      <c r="J36" s="354"/>
      <c r="K36" s="354"/>
      <c r="L36" s="354"/>
      <c r="M36" s="354"/>
      <c r="N36" s="354"/>
      <c r="O36" s="354"/>
    </row>
    <row r="37" spans="2:15" x14ac:dyDescent="0.35">
      <c r="C37" s="1"/>
      <c r="D37" s="1"/>
      <c r="E37" s="1"/>
      <c r="I37" s="355">
        <f>'BENEFICIARI 3'!F94</f>
        <v>0</v>
      </c>
      <c r="J37" s="355"/>
      <c r="K37" s="355"/>
      <c r="L37" s="355"/>
      <c r="M37" s="355"/>
      <c r="N37" s="355"/>
      <c r="O37" s="355"/>
    </row>
    <row r="38" spans="2:15" x14ac:dyDescent="0.35">
      <c r="C38" s="1"/>
      <c r="D38" s="1"/>
      <c r="E38" s="1"/>
      <c r="I38" s="27"/>
      <c r="J38" s="27"/>
      <c r="K38" s="27"/>
      <c r="L38" s="27"/>
      <c r="M38" s="27"/>
      <c r="N38" s="27"/>
      <c r="O38" s="27"/>
    </row>
    <row r="40" spans="2:15" x14ac:dyDescent="0.35">
      <c r="B40" s="356" t="s">
        <v>85</v>
      </c>
      <c r="C40" s="356"/>
      <c r="D40" s="356"/>
      <c r="E40" s="357" t="str">
        <f>IF('BENEFICIARI 4'!E7="","...",'BENEFICIARI 4'!E7)</f>
        <v>...</v>
      </c>
      <c r="F40" s="357"/>
      <c r="G40" s="357"/>
      <c r="H40" s="357"/>
      <c r="I40" s="357"/>
      <c r="J40" s="357"/>
      <c r="K40" s="24"/>
      <c r="L40" s="25"/>
      <c r="M40" s="25"/>
      <c r="N40" s="25"/>
      <c r="O40" s="25"/>
    </row>
    <row r="42" spans="2:15" x14ac:dyDescent="0.35">
      <c r="B42" s="354" t="s">
        <v>126</v>
      </c>
      <c r="C42" s="354"/>
      <c r="D42" s="354"/>
      <c r="E42" s="354"/>
      <c r="F42" s="354"/>
      <c r="G42" s="354"/>
      <c r="H42" s="354"/>
      <c r="I42" s="354" t="s">
        <v>83</v>
      </c>
      <c r="J42" s="354"/>
      <c r="K42" s="354"/>
      <c r="L42" s="354"/>
      <c r="M42" s="354"/>
      <c r="N42" s="354"/>
      <c r="O42" s="354"/>
    </row>
    <row r="43" spans="2:15" x14ac:dyDescent="0.35">
      <c r="B43" s="355">
        <f>'BENEFICIARI 4'!C90</f>
        <v>0</v>
      </c>
      <c r="C43" s="355"/>
      <c r="D43" s="355"/>
      <c r="E43" s="355"/>
      <c r="F43" s="355"/>
      <c r="G43" s="355"/>
      <c r="H43" s="355"/>
      <c r="I43" s="355">
        <f>'BENEFICIARI 4'!F90</f>
        <v>0</v>
      </c>
      <c r="J43" s="355"/>
      <c r="K43" s="355"/>
      <c r="L43" s="355"/>
      <c r="M43" s="355"/>
      <c r="N43" s="355"/>
      <c r="O43" s="355"/>
    </row>
    <row r="44" spans="2:15" x14ac:dyDescent="0.35">
      <c r="B44" s="354" t="s">
        <v>89</v>
      </c>
      <c r="C44" s="354"/>
      <c r="D44" s="354"/>
      <c r="E44" s="354"/>
      <c r="F44" s="354"/>
      <c r="G44" s="354"/>
      <c r="H44" s="354"/>
      <c r="I44" s="354" t="s">
        <v>82</v>
      </c>
      <c r="J44" s="354"/>
      <c r="K44" s="354"/>
      <c r="L44" s="354"/>
      <c r="M44" s="354"/>
      <c r="N44" s="354"/>
      <c r="O44" s="354"/>
    </row>
    <row r="45" spans="2:15" x14ac:dyDescent="0.35">
      <c r="B45" s="355">
        <f>'BENEFICIARI 4'!C92</f>
        <v>0</v>
      </c>
      <c r="C45" s="355"/>
      <c r="D45" s="355"/>
      <c r="E45" s="355"/>
      <c r="F45" s="355"/>
      <c r="G45" s="355"/>
      <c r="H45" s="355"/>
      <c r="I45" s="355">
        <f>'BENEFICIARI 4'!F92</f>
        <v>0</v>
      </c>
      <c r="J45" s="355"/>
      <c r="K45" s="355"/>
      <c r="L45" s="355"/>
      <c r="M45" s="355"/>
      <c r="N45" s="355"/>
      <c r="O45" s="355"/>
    </row>
    <row r="46" spans="2:15" x14ac:dyDescent="0.35">
      <c r="C46" s="1"/>
      <c r="D46" s="1"/>
      <c r="E46" s="1"/>
      <c r="I46" s="354" t="s">
        <v>81</v>
      </c>
      <c r="J46" s="354"/>
      <c r="K46" s="354"/>
      <c r="L46" s="354"/>
      <c r="M46" s="354"/>
      <c r="N46" s="354"/>
      <c r="O46" s="354"/>
    </row>
    <row r="47" spans="2:15" x14ac:dyDescent="0.35">
      <c r="C47" s="1"/>
      <c r="D47" s="1"/>
      <c r="E47" s="1"/>
      <c r="I47" s="355">
        <f>'BENEFICIARI 4'!F94</f>
        <v>0</v>
      </c>
      <c r="J47" s="355"/>
      <c r="K47" s="355"/>
      <c r="L47" s="355"/>
      <c r="M47" s="355"/>
      <c r="N47" s="355"/>
      <c r="O47" s="355"/>
    </row>
    <row r="51" spans="2:15" ht="16" thickBot="1" x14ac:dyDescent="0.4">
      <c r="B51" s="351" t="s">
        <v>87</v>
      </c>
      <c r="C51" s="351"/>
      <c r="D51" s="351"/>
      <c r="E51" s="351"/>
      <c r="F51" s="351"/>
      <c r="G51" s="351"/>
      <c r="H51" s="351"/>
      <c r="I51" s="351"/>
      <c r="J51" s="351"/>
      <c r="K51" s="351"/>
      <c r="L51" s="351"/>
      <c r="M51" s="351"/>
      <c r="N51" s="351"/>
      <c r="O51" s="351"/>
    </row>
    <row r="53" spans="2:15" ht="15.5" x14ac:dyDescent="0.35">
      <c r="B53" s="352" t="s">
        <v>88</v>
      </c>
      <c r="C53" s="352"/>
      <c r="D53" s="352"/>
      <c r="E53" s="352"/>
      <c r="F53" s="352"/>
      <c r="G53" s="352"/>
      <c r="H53" s="352"/>
      <c r="I53" s="352"/>
      <c r="J53" s="352"/>
      <c r="K53" s="352"/>
      <c r="L53" s="348" t="s">
        <v>81</v>
      </c>
      <c r="M53" s="348"/>
      <c r="N53" s="348"/>
      <c r="O53" s="348"/>
    </row>
    <row r="54" spans="2:15" x14ac:dyDescent="0.35">
      <c r="B54" s="353" t="str">
        <f>IF('EMPRESA 1 - Líder'!$E$7="","...",'EMPRESA 1 - Líder'!$E$7)</f>
        <v>...</v>
      </c>
      <c r="C54" s="353"/>
      <c r="D54" s="353"/>
      <c r="E54" s="353"/>
      <c r="F54" s="353"/>
      <c r="G54" s="353"/>
      <c r="H54" s="353"/>
      <c r="I54" s="353"/>
      <c r="J54" s="353"/>
      <c r="K54" s="353"/>
      <c r="L54" s="349">
        <f>'EMPRESA 1 - Líder'!$F$94</f>
        <v>0</v>
      </c>
      <c r="M54" s="350"/>
      <c r="N54" s="350"/>
      <c r="O54" s="350"/>
    </row>
    <row r="55" spans="2:15" x14ac:dyDescent="0.35">
      <c r="B55" s="347" t="str">
        <f>IF('BENEFICIARI 2'!E7="","...",'BENEFICIARI 2'!E7)</f>
        <v>...</v>
      </c>
      <c r="C55" s="347"/>
      <c r="D55" s="347"/>
      <c r="E55" s="347"/>
      <c r="F55" s="347"/>
      <c r="G55" s="347"/>
      <c r="H55" s="347"/>
      <c r="I55" s="347"/>
      <c r="J55" s="347"/>
      <c r="K55" s="347"/>
      <c r="L55" s="349">
        <f>'BENEFICIARI 2'!F94</f>
        <v>0</v>
      </c>
      <c r="M55" s="350"/>
      <c r="N55" s="350"/>
      <c r="O55" s="350"/>
    </row>
    <row r="56" spans="2:15" x14ac:dyDescent="0.35">
      <c r="B56" s="347" t="str">
        <f>IF('BENEFICIARI 3'!E7="","...",'BENEFICIARI 3'!E7)</f>
        <v>...</v>
      </c>
      <c r="C56" s="347"/>
      <c r="D56" s="347"/>
      <c r="E56" s="347"/>
      <c r="F56" s="347"/>
      <c r="G56" s="347"/>
      <c r="H56" s="347"/>
      <c r="I56" s="347"/>
      <c r="J56" s="347"/>
      <c r="K56" s="347"/>
      <c r="L56" s="349">
        <f>'BENEFICIARI 3'!F94</f>
        <v>0</v>
      </c>
      <c r="M56" s="350"/>
      <c r="N56" s="350"/>
      <c r="O56" s="350"/>
    </row>
    <row r="57" spans="2:15" x14ac:dyDescent="0.35">
      <c r="B57" s="347" t="str">
        <f>IF('BENEFICIARI 4'!E7="","...",'BENEFICIARI 4'!E7)</f>
        <v>...</v>
      </c>
      <c r="C57" s="347"/>
      <c r="D57" s="347"/>
      <c r="E57" s="347"/>
      <c r="F57" s="347"/>
      <c r="G57" s="347"/>
      <c r="H57" s="347"/>
      <c r="I57" s="347"/>
      <c r="J57" s="347"/>
      <c r="K57" s="347"/>
      <c r="L57" s="349">
        <f>'BENEFICIARI 4'!F94</f>
        <v>0</v>
      </c>
      <c r="M57" s="350"/>
      <c r="N57" s="350"/>
      <c r="O57" s="350"/>
    </row>
    <row r="58" spans="2:15" x14ac:dyDescent="0.35">
      <c r="B58" s="28"/>
      <c r="C58" s="28"/>
      <c r="D58" s="28"/>
      <c r="E58" s="28"/>
      <c r="F58" s="28"/>
      <c r="G58" s="28"/>
      <c r="H58" s="28"/>
      <c r="I58" s="28"/>
      <c r="J58" s="28"/>
      <c r="K58" s="28"/>
      <c r="L58" s="29"/>
      <c r="M58" s="29"/>
      <c r="N58" s="29"/>
      <c r="O58" s="29"/>
    </row>
    <row r="59" spans="2:15" ht="15" thickBot="1" x14ac:dyDescent="0.4">
      <c r="B59" s="30"/>
      <c r="C59" s="30"/>
      <c r="D59" s="30"/>
      <c r="E59" s="30"/>
      <c r="F59" s="30"/>
      <c r="G59" s="30"/>
      <c r="H59" s="30"/>
      <c r="I59" s="30"/>
      <c r="J59" s="30"/>
      <c r="K59" s="30"/>
      <c r="L59" s="30"/>
      <c r="M59" s="30"/>
      <c r="N59" s="30"/>
      <c r="O59" s="30"/>
    </row>
  </sheetData>
  <sheetProtection algorithmName="SHA-512" hashValue="V9OVsvr/HylF7ZzBTCuo0FET25BhxSBwoMoIiSSbBa/S5Z7qzBhJ/PBQFqojgp5TfDcgFDlCos5lscNHgU+PfQ==" saltValue="bYZYgDsgKzvfTvh+kL5pTQ==" spinCount="100000" sheet="1" insertHyperlinks="0" selectLockedCells="1" selectUnlockedCells="1"/>
  <mergeCells count="61">
    <mergeCell ref="B5:O5"/>
    <mergeCell ref="B11:D11"/>
    <mergeCell ref="E11:J11"/>
    <mergeCell ref="B13:H13"/>
    <mergeCell ref="I13:O13"/>
    <mergeCell ref="B9:O9"/>
    <mergeCell ref="I14:O14"/>
    <mergeCell ref="B25:H25"/>
    <mergeCell ref="I25:O25"/>
    <mergeCell ref="B14:H14"/>
    <mergeCell ref="B15:H15"/>
    <mergeCell ref="B16:H16"/>
    <mergeCell ref="I15:O15"/>
    <mergeCell ref="I16:O16"/>
    <mergeCell ref="I17:O17"/>
    <mergeCell ref="I18:O18"/>
    <mergeCell ref="B20:D20"/>
    <mergeCell ref="E20:J20"/>
    <mergeCell ref="B22:H22"/>
    <mergeCell ref="I22:O22"/>
    <mergeCell ref="B23:H23"/>
    <mergeCell ref="I23:O23"/>
    <mergeCell ref="B24:H24"/>
    <mergeCell ref="I24:O24"/>
    <mergeCell ref="I26:O26"/>
    <mergeCell ref="I27:O27"/>
    <mergeCell ref="B30:D30"/>
    <mergeCell ref="E30:J30"/>
    <mergeCell ref="B32:H32"/>
    <mergeCell ref="I32:O32"/>
    <mergeCell ref="B33:H33"/>
    <mergeCell ref="I33:O33"/>
    <mergeCell ref="B34:H34"/>
    <mergeCell ref="I34:O34"/>
    <mergeCell ref="B35:H35"/>
    <mergeCell ref="I35:O35"/>
    <mergeCell ref="I36:O36"/>
    <mergeCell ref="I37:O37"/>
    <mergeCell ref="B40:D40"/>
    <mergeCell ref="E40:J40"/>
    <mergeCell ref="B51:O51"/>
    <mergeCell ref="B53:K53"/>
    <mergeCell ref="B54:K54"/>
    <mergeCell ref="B55:K55"/>
    <mergeCell ref="B42:H42"/>
    <mergeCell ref="I42:O42"/>
    <mergeCell ref="I46:O46"/>
    <mergeCell ref="I47:O47"/>
    <mergeCell ref="B43:H43"/>
    <mergeCell ref="I43:O43"/>
    <mergeCell ref="B44:H44"/>
    <mergeCell ref="I44:O44"/>
    <mergeCell ref="B45:H45"/>
    <mergeCell ref="I45:O45"/>
    <mergeCell ref="B56:K56"/>
    <mergeCell ref="B57:K57"/>
    <mergeCell ref="L53:O53"/>
    <mergeCell ref="L54:O54"/>
    <mergeCell ref="L55:O55"/>
    <mergeCell ref="L56:O56"/>
    <mergeCell ref="L57:O57"/>
  </mergeCells>
  <hyperlinks>
    <hyperlink ref="B5:O5" r:id="rId1" display="https://dogc.gencat.cat/ca/document-del-dogc/?documentId=956301" xr:uid="{2BCD87C6-D312-4A80-9BF9-C2A56DCEFE4E}"/>
  </hyperlinks>
  <pageMargins left="0.70866141732283472" right="0.70866141732283472" top="0.74803149606299213" bottom="0.74803149606299213" header="0.31496062992125984" footer="0.31496062992125984"/>
  <pageSetup paperSize="9" scale="39" orientation="portrait" r:id="rId2"/>
  <headerFooter>
    <oddFooter>&amp;R&amp;8Pressupost  RD 2023
Versió 2, 3 d'abril de 2023</oddFooter>
  </headerFooter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FB648C-B811-4C0B-989E-341B05EBD98D}">
  <dimension ref="B5:S100"/>
  <sheetViews>
    <sheetView topLeftCell="A13" zoomScale="89" zoomScaleNormal="57" workbookViewId="0">
      <selection activeCell="A20" sqref="A20:XFD24"/>
    </sheetView>
  </sheetViews>
  <sheetFormatPr defaultColWidth="9.1796875" defaultRowHeight="14.5" x14ac:dyDescent="0.35"/>
  <cols>
    <col min="1" max="1" width="9.1796875" style="1"/>
    <col min="2" max="2" width="19.1796875" style="1" customWidth="1"/>
    <col min="3" max="3" width="16.1796875" style="1" customWidth="1"/>
    <col min="4" max="4" width="9.1796875" style="1" customWidth="1"/>
    <col min="5" max="5" width="27.453125" style="1" customWidth="1"/>
    <col min="6" max="6" width="9.1796875" style="1"/>
    <col min="7" max="7" width="17.26953125" style="1" customWidth="1"/>
    <col min="8" max="8" width="15.81640625" style="1" customWidth="1"/>
    <col min="9" max="9" width="17.26953125" style="1" customWidth="1"/>
    <col min="10" max="11" width="17.26953125" style="1" hidden="1" customWidth="1"/>
    <col min="12" max="12" width="18.453125" style="1" hidden="1" customWidth="1"/>
    <col min="13" max="13" width="19.1796875" style="173" hidden="1" customWidth="1"/>
    <col min="14" max="16" width="20" style="1" hidden="1" customWidth="1"/>
    <col min="17" max="17" width="18" style="1" hidden="1" customWidth="1"/>
    <col min="18" max="18" width="23.1796875" style="1" hidden="1" customWidth="1"/>
    <col min="19" max="19" width="15.54296875" style="1" hidden="1" customWidth="1"/>
    <col min="20" max="20" width="15.453125" style="1" customWidth="1"/>
    <col min="21" max="21" width="14.1796875" style="1" customWidth="1"/>
    <col min="22" max="22" width="11.7265625" style="1" bestFit="1" customWidth="1"/>
    <col min="23" max="16384" width="9.1796875" style="1"/>
  </cols>
  <sheetData>
    <row r="5" spans="2:19" x14ac:dyDescent="0.35">
      <c r="B5" s="427" t="str">
        <f>'INSTRUCCIONS Sol·licitant'!$B$5</f>
        <v>RESOLUCIÓ EMT/2447/2023, de 3 de juliol, per la qual s'aproven les bases reguladores de la línia de subvencions per a nuclis R+D Green.</v>
      </c>
      <c r="C5" s="427"/>
      <c r="D5" s="427"/>
      <c r="E5" s="427"/>
      <c r="F5" s="427"/>
      <c r="G5" s="427"/>
      <c r="H5" s="427"/>
      <c r="I5" s="427"/>
      <c r="J5" s="199"/>
      <c r="K5" s="144"/>
      <c r="L5" s="144"/>
      <c r="M5" s="144"/>
      <c r="N5" s="144"/>
      <c r="O5" s="144"/>
    </row>
    <row r="6" spans="2:19" ht="33" customHeight="1" x14ac:dyDescent="0.35">
      <c r="B6" s="427"/>
      <c r="C6" s="427"/>
      <c r="D6" s="427"/>
      <c r="E6" s="427"/>
      <c r="F6" s="427"/>
      <c r="G6" s="427"/>
      <c r="H6" s="427"/>
      <c r="I6" s="427"/>
      <c r="J6" s="199"/>
      <c r="K6" s="144"/>
      <c r="L6" s="144"/>
      <c r="M6" s="144"/>
      <c r="N6" s="144"/>
      <c r="O6" s="144"/>
    </row>
    <row r="7" spans="2:19" ht="15.75" customHeight="1" thickBot="1" x14ac:dyDescent="0.4">
      <c r="B7" s="206" t="s">
        <v>184</v>
      </c>
      <c r="C7" s="205"/>
      <c r="D7" s="205"/>
      <c r="E7" s="205"/>
      <c r="F7" s="205"/>
      <c r="G7" s="205"/>
      <c r="H7" s="205"/>
      <c r="I7" s="205"/>
      <c r="J7" s="205"/>
      <c r="K7" s="205"/>
      <c r="L7" s="205"/>
      <c r="M7" s="205"/>
      <c r="N7" s="205"/>
      <c r="O7" s="205"/>
      <c r="P7" s="205"/>
      <c r="Q7" s="205"/>
      <c r="R7" s="205"/>
      <c r="S7" s="205"/>
    </row>
    <row r="9" spans="2:19" ht="20.25" customHeight="1" x14ac:dyDescent="0.35">
      <c r="B9" s="204" t="s">
        <v>183</v>
      </c>
      <c r="C9" s="378" t="str">
        <f>IF('EMPRESA 1 - Líder'!E10="","...",'EMPRESA 1 - Líder'!E10)</f>
        <v>...</v>
      </c>
      <c r="D9" s="378"/>
      <c r="E9" s="378"/>
      <c r="F9" s="378"/>
      <c r="G9" s="378"/>
      <c r="H9" s="378"/>
      <c r="I9" s="378"/>
      <c r="M9" s="1"/>
    </row>
    <row r="10" spans="2:19" ht="20.25" customHeight="1" x14ac:dyDescent="0.35">
      <c r="B10" s="204" t="s">
        <v>185</v>
      </c>
      <c r="C10" s="378" t="str">
        <f>IF('EMPRESA 1 - Líder'!E11="","...",'EMPRESA 1 - Líder'!E11)</f>
        <v>...</v>
      </c>
      <c r="D10" s="378"/>
      <c r="E10" s="378"/>
      <c r="F10" s="378"/>
      <c r="G10" s="378"/>
      <c r="H10" s="378"/>
      <c r="I10" s="378"/>
      <c r="M10" s="1"/>
    </row>
    <row r="11" spans="2:19" ht="22.5" customHeight="1" x14ac:dyDescent="0.35">
      <c r="M11" s="1"/>
    </row>
    <row r="12" spans="2:19" ht="15" thickBot="1" x14ac:dyDescent="0.4">
      <c r="B12" s="185"/>
      <c r="C12" s="185"/>
      <c r="D12" s="185"/>
      <c r="E12" s="185"/>
      <c r="F12" s="185"/>
      <c r="G12" s="185"/>
      <c r="H12" s="185"/>
      <c r="I12" s="185"/>
      <c r="J12" s="185"/>
      <c r="K12" s="185"/>
      <c r="L12" s="185"/>
      <c r="M12" s="185"/>
      <c r="N12" s="186"/>
      <c r="O12" s="185"/>
      <c r="P12" s="185"/>
      <c r="Q12" s="185"/>
      <c r="R12" s="185"/>
      <c r="S12" s="185"/>
    </row>
    <row r="13" spans="2:19" ht="45" customHeight="1" thickBot="1" x14ac:dyDescent="0.4">
      <c r="B13" s="324" t="s">
        <v>54</v>
      </c>
      <c r="C13" s="326"/>
      <c r="D13" s="324" t="s">
        <v>53</v>
      </c>
      <c r="E13" s="326"/>
      <c r="F13" s="324" t="s">
        <v>48</v>
      </c>
      <c r="G13" s="326"/>
      <c r="H13" s="184" t="s">
        <v>55</v>
      </c>
      <c r="I13" s="184" t="s">
        <v>182</v>
      </c>
      <c r="J13" s="162" t="s">
        <v>48</v>
      </c>
      <c r="K13" s="162" t="s">
        <v>55</v>
      </c>
      <c r="L13" s="162" t="s">
        <v>120</v>
      </c>
      <c r="M13" s="129" t="s">
        <v>159</v>
      </c>
      <c r="N13" s="129" t="s">
        <v>175</v>
      </c>
      <c r="O13" s="129" t="s">
        <v>160</v>
      </c>
      <c r="P13" s="129" t="s">
        <v>161</v>
      </c>
      <c r="Q13" s="129" t="s">
        <v>58</v>
      </c>
      <c r="R13" s="129" t="s">
        <v>59</v>
      </c>
      <c r="S13" s="129" t="s">
        <v>65</v>
      </c>
    </row>
    <row r="14" spans="2:19" x14ac:dyDescent="0.35">
      <c r="B14" s="433" t="str">
        <f>IF(D14="...","...",$B$45)</f>
        <v>...</v>
      </c>
      <c r="C14" s="434"/>
      <c r="D14" s="433" t="str">
        <f>IF($E$45="","...",$E$45)</f>
        <v>...</v>
      </c>
      <c r="E14" s="434"/>
      <c r="F14" s="435" t="str">
        <f>IF('EMPRESA 1 - Líder'!E8="","...",'EMPRESA 1 - Líder'!E8)</f>
        <v>...</v>
      </c>
      <c r="G14" s="435"/>
      <c r="H14" s="146" t="str">
        <f>IF(D14="...","...",IF(F15="...",100%,IF(OR(F14="Gran empresa",F14="Mitjana empresa",F14="Petita empresa"),Desplegables!D33,IF(OR(F15="Gran empresa",F15="Mitjana empresa",F15="Petita empresa"),Desplegables!F33))))</f>
        <v>...</v>
      </c>
      <c r="I14" s="228">
        <f>IF($F$56=0,0,$F$56/$F$40)</f>
        <v>0</v>
      </c>
      <c r="J14" s="213" t="str">
        <f>F45</f>
        <v>...</v>
      </c>
      <c r="K14" s="146" t="str">
        <f>IF(D14="...","...",IF(J15="...",100%,IF(OR(J14="Gran empresa",J14="Mitjana empresa",F14="Petita empresa"),Desplegables!D33,IF(OR(J15="Gran empresa",J15="Mitjana empresa",J15="Petita empresa"),Desplegables!F33))))</f>
        <v>...</v>
      </c>
      <c r="L14" s="228">
        <f>IF($J$56=0,0,$J$56/$J$40)</f>
        <v>0</v>
      </c>
      <c r="M14" s="147">
        <f>M56</f>
        <v>0</v>
      </c>
      <c r="N14" s="147">
        <f>IF(OR(J14="Petita empresa",J14="Mitjana empresa",J14="Gran empresa"),M14*20%,M14*80%)</f>
        <v>0</v>
      </c>
      <c r="O14" s="147">
        <f>J56</f>
        <v>0</v>
      </c>
      <c r="P14" s="148">
        <f>M56</f>
        <v>0</v>
      </c>
      <c r="Q14" s="148">
        <f>L47</f>
        <v>0</v>
      </c>
      <c r="R14" s="147">
        <f>L51</f>
        <v>0</v>
      </c>
      <c r="S14" s="147">
        <f>L55</f>
        <v>0</v>
      </c>
    </row>
    <row r="15" spans="2:19" x14ac:dyDescent="0.35">
      <c r="B15" s="428" t="str">
        <f>IF(D15="...","...",$B$59)</f>
        <v>...</v>
      </c>
      <c r="C15" s="429"/>
      <c r="D15" s="428" t="str">
        <f>$E$59</f>
        <v>...</v>
      </c>
      <c r="E15" s="429"/>
      <c r="F15" s="430" t="str">
        <f>IF('BENEFICIARI 2'!E8="","...",'BENEFICIARI 2'!E8)</f>
        <v>...</v>
      </c>
      <c r="G15" s="430"/>
      <c r="H15" s="149" t="str">
        <f>IF(F15="Acreditat TECNIO",50%,IF(F15="...","...",IF(OR($F$14="Gran empresa",$F$14="Mitjana empresa",$F$14="Petita empresa"),Desplegables!D33,IF(OR(F15="Gran empresa",F15="Mitjana empresa",F15="Petita empresa"),Desplegables!F33))))</f>
        <v>...</v>
      </c>
      <c r="I15" s="229">
        <f>IF($F$70=0,0,$F$70/$F$40)</f>
        <v>0</v>
      </c>
      <c r="J15" s="211" t="str">
        <f>F59</f>
        <v>...</v>
      </c>
      <c r="K15" s="149" t="str">
        <f>IF(J15="Acreditat TECNIO",50%,IF(J15="...","...",IF(OR($J$14="Gran empresa",$J$14="Mitjana empresa",$J$14="Petita empresa"),Desplegables!D33,IF(OR(J15="Gran empresa",J15="Mitjana empresa",J15="Petita empresa"),Desplegables!F33))))</f>
        <v>...</v>
      </c>
      <c r="L15" s="229">
        <f>IF($J$70=0,0,$J$70/$J$40)</f>
        <v>0</v>
      </c>
      <c r="M15" s="147">
        <f>M70</f>
        <v>0</v>
      </c>
      <c r="N15" s="147">
        <f>IF(OR(J15="Petita empresa",J15="Mitjana empresa",J15="Gran empresa"),M15*20%,M15*80%)</f>
        <v>0</v>
      </c>
      <c r="O15" s="147">
        <f>J70</f>
        <v>0</v>
      </c>
      <c r="P15" s="148">
        <f>M70</f>
        <v>0</v>
      </c>
      <c r="Q15" s="148">
        <f>L61</f>
        <v>0</v>
      </c>
      <c r="R15" s="147">
        <f>L65</f>
        <v>0</v>
      </c>
      <c r="S15" s="147">
        <f>L69</f>
        <v>0</v>
      </c>
    </row>
    <row r="16" spans="2:19" x14ac:dyDescent="0.35">
      <c r="B16" s="428" t="str">
        <f>IF(D16="...","...",$B$73)</f>
        <v>...</v>
      </c>
      <c r="C16" s="429"/>
      <c r="D16" s="428" t="str">
        <f>$E$73</f>
        <v>...</v>
      </c>
      <c r="E16" s="429"/>
      <c r="F16" s="430" t="str">
        <f>IF('BENEFICIARI 3'!E8="","...",'BENEFICIARI 3'!E8)</f>
        <v>...</v>
      </c>
      <c r="G16" s="430"/>
      <c r="H16" s="149" t="str">
        <f>IF(F16="Acreditat TECNIO",50%,IF(F16="...","...",IF(OR($F$14="Gran empresa",$F$14="Mitjana empresa",$F$14="Petita empresa"),Desplegables!D34,IF(OR(F16="Gran empresa",F16="Mitjana empresa",F16="Petita empresa"),Desplegables!F34))))</f>
        <v>...</v>
      </c>
      <c r="I16" s="229">
        <f>IF($F$84=0,0,$F$84/$F$40)</f>
        <v>0</v>
      </c>
      <c r="J16" s="211" t="str">
        <f>F73</f>
        <v>...</v>
      </c>
      <c r="K16" s="149" t="str">
        <f>IF(J16="Acreditat TECNIO",50%,IF(J16="...","...",IF(OR($J$14="Gran empresa",$J$14="Mitjana empresa",$J$14="Petita empresa"),Desplegables!D34,IF(OR(J16="Gran empresa",J16="Mitjana empresa",J16="Petita empresa"),Desplegables!F34))))</f>
        <v>...</v>
      </c>
      <c r="L16" s="229">
        <f>IF($J$84=0,0,$J$84/$J$40)</f>
        <v>0</v>
      </c>
      <c r="M16" s="147">
        <f>M84</f>
        <v>0</v>
      </c>
      <c r="N16" s="147">
        <f>IF(OR(J16="Petita empresa",J16="Mitjana empresa",J16="Gran empresa"),M16*20%,M16*80%)</f>
        <v>0</v>
      </c>
      <c r="O16" s="147">
        <f>J84</f>
        <v>0</v>
      </c>
      <c r="P16" s="148">
        <f>M84</f>
        <v>0</v>
      </c>
      <c r="Q16" s="148">
        <f>L75</f>
        <v>0</v>
      </c>
      <c r="R16" s="148">
        <f>L79</f>
        <v>0</v>
      </c>
      <c r="S16" s="148">
        <f>L83</f>
        <v>0</v>
      </c>
    </row>
    <row r="17" spans="2:19" ht="15" thickBot="1" x14ac:dyDescent="0.4">
      <c r="B17" s="431" t="str">
        <f>IF(D17="...","...",$B$87)</f>
        <v>...</v>
      </c>
      <c r="C17" s="432"/>
      <c r="D17" s="431" t="str">
        <f>$E$87</f>
        <v>...</v>
      </c>
      <c r="E17" s="432"/>
      <c r="F17" s="430" t="str">
        <f>IF('BENEFICIARI 4'!E8="","...",'BENEFICIARI 4'!E8)</f>
        <v>...</v>
      </c>
      <c r="G17" s="432"/>
      <c r="H17" s="149" t="str">
        <f>IF(F17="Acreditat TECNIO",50%,IF(F17="...","...",IF(OR($F$14="Gran empresa",$F$14="Mitjana empresa",$F$14="Petita empresa"),Desplegables!D35,IF(OR(F17="Gran empresa",F17="Mitjana empresa",F17="Petita empresa"),Desplegables!F35))))</f>
        <v>...</v>
      </c>
      <c r="I17" s="230">
        <f>IF($F$98=0,0,$F$98/$F$40)</f>
        <v>0</v>
      </c>
      <c r="J17" s="212" t="str">
        <f>F73</f>
        <v>...</v>
      </c>
      <c r="K17" s="234" t="str">
        <f>IF(J17="Acreditat TECNIO",50%,IF(J17="...","...",IF(OR($J$14="Gran empresa",$J$14="Mitjana empresa",$J$14="Petita empresa"),Desplegables!D35,IF(OR(J17="Gran empresa",J17="Mitjana empresa",J17="Petita empresa"),Desplegables!F35))))</f>
        <v>...</v>
      </c>
      <c r="L17" s="235">
        <f>IF($J$98=0,0,$J$98/$J$40)</f>
        <v>0</v>
      </c>
      <c r="M17" s="150">
        <f>M98</f>
        <v>0</v>
      </c>
      <c r="N17" s="150">
        <f t="shared" ref="N17" si="0">IF(OR(J17="Petita empresa",J17="Mitjana empresa",J17="Gran empresa"),M17*20%,M17*80%)</f>
        <v>0</v>
      </c>
      <c r="O17" s="150">
        <f>J98</f>
        <v>0</v>
      </c>
      <c r="P17" s="151">
        <f>M98</f>
        <v>0</v>
      </c>
      <c r="Q17" s="151">
        <f>L89</f>
        <v>0</v>
      </c>
      <c r="R17" s="150">
        <f>L93</f>
        <v>0</v>
      </c>
      <c r="S17" s="150">
        <f>L97</f>
        <v>0</v>
      </c>
    </row>
    <row r="18" spans="2:19" ht="15.5" thickTop="1" thickBot="1" x14ac:dyDescent="0.4">
      <c r="B18" s="416" t="s">
        <v>5</v>
      </c>
      <c r="C18" s="416"/>
      <c r="D18" s="417" t="s">
        <v>52</v>
      </c>
      <c r="E18" s="417"/>
      <c r="F18" s="417"/>
      <c r="G18" s="417"/>
      <c r="H18" s="417"/>
      <c r="I18" s="418"/>
      <c r="J18" s="203"/>
      <c r="K18" s="203"/>
      <c r="L18" s="203"/>
      <c r="M18" s="152">
        <f>SUM(M14:M17)</f>
        <v>0</v>
      </c>
      <c r="N18" s="152">
        <f>SUM(N14:N17)</f>
        <v>0</v>
      </c>
      <c r="O18" s="152">
        <f t="shared" ref="O18:S18" si="1">SUM(O14:O17)</f>
        <v>0</v>
      </c>
      <c r="P18" s="152">
        <f t="shared" si="1"/>
        <v>0</v>
      </c>
      <c r="Q18" s="152">
        <f t="shared" si="1"/>
        <v>0</v>
      </c>
      <c r="R18" s="152">
        <f t="shared" si="1"/>
        <v>0</v>
      </c>
      <c r="S18" s="152">
        <f t="shared" si="1"/>
        <v>0</v>
      </c>
    </row>
    <row r="19" spans="2:19" x14ac:dyDescent="0.35">
      <c r="B19" s="153"/>
      <c r="C19" s="153"/>
      <c r="D19" s="153"/>
      <c r="E19" s="153"/>
      <c r="F19" s="153"/>
      <c r="G19" s="153"/>
      <c r="H19" s="154"/>
      <c r="I19" s="154"/>
      <c r="L19" s="154"/>
      <c r="M19" s="155" t="s">
        <v>162</v>
      </c>
      <c r="N19" s="187" t="s">
        <v>178</v>
      </c>
      <c r="O19" s="155" t="s">
        <v>163</v>
      </c>
      <c r="P19" s="156" t="s">
        <v>162</v>
      </c>
      <c r="Q19" s="155" t="s">
        <v>164</v>
      </c>
      <c r="R19" s="155" t="s">
        <v>165</v>
      </c>
      <c r="S19" s="155" t="s">
        <v>166</v>
      </c>
    </row>
    <row r="20" spans="2:19" hidden="1" x14ac:dyDescent="0.35">
      <c r="L20" s="157"/>
      <c r="M20" s="158"/>
      <c r="N20" s="158"/>
      <c r="O20" s="157"/>
      <c r="P20" s="157"/>
    </row>
    <row r="21" spans="2:19" ht="15" hidden="1" thickBot="1" x14ac:dyDescent="0.4">
      <c r="B21" s="159" t="s">
        <v>173</v>
      </c>
      <c r="C21" s="200"/>
      <c r="D21" s="200"/>
      <c r="E21" s="200"/>
      <c r="F21" s="200"/>
      <c r="G21" s="200"/>
      <c r="H21" s="160"/>
      <c r="I21" s="160"/>
      <c r="J21" s="160"/>
      <c r="K21" s="160"/>
      <c r="L21" s="160"/>
      <c r="M21" s="160"/>
      <c r="N21" s="160"/>
      <c r="O21" s="160"/>
      <c r="P21" s="160"/>
      <c r="Q21" s="160"/>
      <c r="R21" s="160"/>
      <c r="S21" s="160"/>
    </row>
    <row r="22" spans="2:19" hidden="1" x14ac:dyDescent="0.35">
      <c r="C22" s="153"/>
      <c r="D22" s="153"/>
      <c r="E22" s="153"/>
      <c r="F22" s="153"/>
      <c r="G22" s="153"/>
      <c r="H22" s="161"/>
      <c r="I22" s="161"/>
      <c r="J22" s="161"/>
      <c r="K22" s="161"/>
      <c r="L22" s="157"/>
      <c r="M22" s="158"/>
      <c r="N22" s="158"/>
      <c r="O22" s="157"/>
      <c r="P22" s="157"/>
    </row>
    <row r="23" spans="2:19" ht="29.5" hidden="1" thickBot="1" x14ac:dyDescent="0.4">
      <c r="B23" s="162" t="s">
        <v>167</v>
      </c>
      <c r="C23" s="419" t="s">
        <v>168</v>
      </c>
      <c r="D23" s="420"/>
      <c r="E23" s="201" t="s">
        <v>169</v>
      </c>
      <c r="F23" s="419" t="s">
        <v>170</v>
      </c>
      <c r="G23" s="420"/>
      <c r="H23" s="162" t="s">
        <v>55</v>
      </c>
      <c r="I23" s="162" t="s">
        <v>120</v>
      </c>
      <c r="L23" s="157"/>
      <c r="M23" s="158"/>
      <c r="N23" s="156"/>
      <c r="O23" s="157"/>
      <c r="P23" s="157"/>
    </row>
    <row r="24" spans="2:19" ht="31.5" hidden="1" customHeight="1" x14ac:dyDescent="0.35">
      <c r="B24" s="163"/>
      <c r="C24" s="421">
        <f>IF($B$24="",B3,IF($B$24="SI","Esborrar fòrmula i emplenar cel·la manualment","N/A"))</f>
        <v>0</v>
      </c>
      <c r="D24" s="422"/>
      <c r="E24" s="163"/>
      <c r="F24" s="423">
        <f>IF($B$24="",B3,IF($B$24="SI","Esborrar fòrmula i emplenar cel·la manualment","N/A"))</f>
        <v>0</v>
      </c>
      <c r="G24" s="424"/>
      <c r="H24" s="231">
        <f>IF($B$24="",B3,IF($B$24="SI",Desplegables!$D$37,"N/A"))</f>
        <v>0</v>
      </c>
      <c r="I24" s="164" t="e">
        <f>IF($B$24="NO","N/A",($F$24/$J$40))</f>
        <v>#DIV/0!</v>
      </c>
      <c r="K24" s="157"/>
      <c r="L24" s="158"/>
      <c r="M24" s="158"/>
      <c r="N24" s="157"/>
      <c r="O24" s="157"/>
    </row>
    <row r="25" spans="2:19" x14ac:dyDescent="0.35">
      <c r="K25" s="157"/>
      <c r="L25" s="158"/>
      <c r="M25" s="158"/>
      <c r="N25" s="157"/>
      <c r="O25" s="157"/>
    </row>
    <row r="26" spans="2:19" ht="15" thickBot="1" x14ac:dyDescent="0.4"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145"/>
      <c r="N26" s="23"/>
      <c r="O26" s="23"/>
      <c r="P26" s="23"/>
      <c r="Q26" s="23"/>
      <c r="R26" s="23"/>
      <c r="S26" s="23"/>
    </row>
    <row r="27" spans="2:19" x14ac:dyDescent="0.35">
      <c r="K27" s="157"/>
      <c r="L27" s="158"/>
      <c r="M27" s="158"/>
      <c r="N27" s="157"/>
      <c r="O27" s="157"/>
    </row>
    <row r="29" spans="2:19" ht="15" thickBot="1" x14ac:dyDescent="0.4">
      <c r="B29" s="425" t="s">
        <v>52</v>
      </c>
      <c r="C29" s="425"/>
      <c r="D29" s="425"/>
      <c r="E29" s="425"/>
      <c r="F29" s="426" t="str">
        <f>IF(C10="...","",C10)</f>
        <v/>
      </c>
      <c r="G29" s="426"/>
      <c r="H29" s="426"/>
      <c r="I29" s="426"/>
      <c r="J29" s="23"/>
      <c r="K29" s="23"/>
      <c r="L29" s="23"/>
      <c r="M29" s="145"/>
      <c r="N29" s="23"/>
      <c r="O29" s="23"/>
      <c r="P29" s="23"/>
      <c r="Q29" s="23"/>
      <c r="R29" s="23"/>
      <c r="S29" s="23"/>
    </row>
    <row r="30" spans="2:19" ht="30.75" customHeight="1" thickBot="1" x14ac:dyDescent="0.4">
      <c r="C30" s="23"/>
      <c r="D30" s="23"/>
      <c r="E30" s="165"/>
      <c r="F30" s="324" t="s">
        <v>26</v>
      </c>
      <c r="G30" s="325"/>
      <c r="H30" s="325"/>
      <c r="I30" s="326"/>
      <c r="J30" s="384" t="s">
        <v>27</v>
      </c>
      <c r="K30" s="385"/>
      <c r="L30" s="386"/>
      <c r="M30" s="372" t="s">
        <v>21</v>
      </c>
      <c r="N30" s="372"/>
    </row>
    <row r="31" spans="2:19" x14ac:dyDescent="0.35">
      <c r="C31" s="290" t="s">
        <v>7</v>
      </c>
      <c r="D31" s="291"/>
      <c r="E31" s="166" t="s">
        <v>1</v>
      </c>
      <c r="F31" s="399">
        <f>F47+F61+F75+F89</f>
        <v>0</v>
      </c>
      <c r="G31" s="399"/>
      <c r="H31" s="399"/>
      <c r="I31" s="327">
        <f>SUM(F31:F34)</f>
        <v>0</v>
      </c>
      <c r="J31" s="387">
        <f t="shared" ref="J31:J39" si="2">J47+J61+J75+J89</f>
        <v>0</v>
      </c>
      <c r="K31" s="388"/>
      <c r="L31" s="394">
        <f>SUM(J31:J34)</f>
        <v>0</v>
      </c>
      <c r="M31" s="373">
        <f t="shared" ref="M31:M39" si="3">M47+M61+M75+M89</f>
        <v>0</v>
      </c>
      <c r="N31" s="373"/>
      <c r="O31" s="363" t="str">
        <f>IF(OR(O70="PRESSUPOST TECNIO LIMITAT A 100.000€",O84="PRESSUPOST TECNIO LIMITAT A 100.000€",O97="PRESSUPOST TECNIO LIMITAT A 100.000€"),"AQUEST SUMATORI NO COINCIDEIX PERO VALOR IMPORT Q43AJUT PROPOSAT TAULA SUPERIOR, ES CORRECTE","")</f>
        <v/>
      </c>
      <c r="P31" s="364"/>
    </row>
    <row r="32" spans="2:19" x14ac:dyDescent="0.35">
      <c r="C32" s="290"/>
      <c r="D32" s="291"/>
      <c r="E32" s="130" t="s">
        <v>3</v>
      </c>
      <c r="F32" s="399">
        <f>F48+F62+F76+F90</f>
        <v>0</v>
      </c>
      <c r="G32" s="399"/>
      <c r="H32" s="399"/>
      <c r="I32" s="295"/>
      <c r="J32" s="379">
        <f t="shared" si="2"/>
        <v>0</v>
      </c>
      <c r="K32" s="380"/>
      <c r="L32" s="395"/>
      <c r="M32" s="370">
        <f t="shared" si="3"/>
        <v>0</v>
      </c>
      <c r="N32" s="370"/>
      <c r="O32" s="363"/>
      <c r="P32" s="364"/>
    </row>
    <row r="33" spans="2:19" x14ac:dyDescent="0.35">
      <c r="C33" s="290"/>
      <c r="D33" s="291"/>
      <c r="E33" s="130" t="s">
        <v>2</v>
      </c>
      <c r="F33" s="399">
        <f t="shared" ref="F33:F39" si="4">F49+F63+F77+F91</f>
        <v>0</v>
      </c>
      <c r="G33" s="399"/>
      <c r="H33" s="399"/>
      <c r="I33" s="295"/>
      <c r="J33" s="379">
        <f t="shared" si="2"/>
        <v>0</v>
      </c>
      <c r="K33" s="380"/>
      <c r="L33" s="395"/>
      <c r="M33" s="370">
        <f t="shared" si="3"/>
        <v>0</v>
      </c>
      <c r="N33" s="370"/>
      <c r="O33" s="363"/>
      <c r="P33" s="364"/>
    </row>
    <row r="34" spans="2:19" x14ac:dyDescent="0.35">
      <c r="C34" s="292"/>
      <c r="D34" s="293"/>
      <c r="E34" s="130" t="s">
        <v>14</v>
      </c>
      <c r="F34" s="399">
        <f t="shared" si="4"/>
        <v>0</v>
      </c>
      <c r="G34" s="399"/>
      <c r="H34" s="399"/>
      <c r="I34" s="295"/>
      <c r="J34" s="379">
        <f t="shared" si="2"/>
        <v>0</v>
      </c>
      <c r="K34" s="380"/>
      <c r="L34" s="396"/>
      <c r="M34" s="370">
        <f t="shared" si="3"/>
        <v>0</v>
      </c>
      <c r="N34" s="370"/>
      <c r="O34" s="363"/>
      <c r="P34" s="364"/>
    </row>
    <row r="35" spans="2:19" x14ac:dyDescent="0.35">
      <c r="C35" s="288" t="s">
        <v>6</v>
      </c>
      <c r="D35" s="289"/>
      <c r="E35" s="130" t="s">
        <v>1</v>
      </c>
      <c r="F35" s="399">
        <f t="shared" si="4"/>
        <v>0</v>
      </c>
      <c r="G35" s="399"/>
      <c r="H35" s="399"/>
      <c r="I35" s="295">
        <f>SUM(F35:F38)</f>
        <v>0</v>
      </c>
      <c r="J35" s="379">
        <f t="shared" si="2"/>
        <v>0</v>
      </c>
      <c r="K35" s="380"/>
      <c r="L35" s="397">
        <f>SUM(J35:J38)</f>
        <v>0</v>
      </c>
      <c r="M35" s="370">
        <f t="shared" si="3"/>
        <v>0</v>
      </c>
      <c r="N35" s="370"/>
      <c r="O35" s="363"/>
      <c r="P35" s="364"/>
    </row>
    <row r="36" spans="2:19" x14ac:dyDescent="0.35">
      <c r="C36" s="290"/>
      <c r="D36" s="291"/>
      <c r="E36" s="130" t="s">
        <v>3</v>
      </c>
      <c r="F36" s="399">
        <f t="shared" si="4"/>
        <v>0</v>
      </c>
      <c r="G36" s="399"/>
      <c r="H36" s="399"/>
      <c r="I36" s="295"/>
      <c r="J36" s="379">
        <f t="shared" si="2"/>
        <v>0</v>
      </c>
      <c r="K36" s="380"/>
      <c r="L36" s="395"/>
      <c r="M36" s="370">
        <f t="shared" si="3"/>
        <v>0</v>
      </c>
      <c r="N36" s="370"/>
      <c r="O36" s="363"/>
      <c r="P36" s="364"/>
    </row>
    <row r="37" spans="2:19" x14ac:dyDescent="0.35">
      <c r="C37" s="290"/>
      <c r="D37" s="291"/>
      <c r="E37" s="130" t="s">
        <v>2</v>
      </c>
      <c r="F37" s="399">
        <f t="shared" si="4"/>
        <v>0</v>
      </c>
      <c r="G37" s="399"/>
      <c r="H37" s="399"/>
      <c r="I37" s="295"/>
      <c r="J37" s="379">
        <f t="shared" si="2"/>
        <v>0</v>
      </c>
      <c r="K37" s="380"/>
      <c r="L37" s="395"/>
      <c r="M37" s="370">
        <f t="shared" si="3"/>
        <v>0</v>
      </c>
      <c r="N37" s="370"/>
      <c r="O37" s="363"/>
      <c r="P37" s="364"/>
    </row>
    <row r="38" spans="2:19" x14ac:dyDescent="0.35">
      <c r="C38" s="292"/>
      <c r="D38" s="293"/>
      <c r="E38" s="130" t="s">
        <v>14</v>
      </c>
      <c r="F38" s="399">
        <f t="shared" si="4"/>
        <v>0</v>
      </c>
      <c r="G38" s="399"/>
      <c r="H38" s="399"/>
      <c r="I38" s="295"/>
      <c r="J38" s="379">
        <f t="shared" si="2"/>
        <v>0</v>
      </c>
      <c r="K38" s="380"/>
      <c r="L38" s="396"/>
      <c r="M38" s="370">
        <f t="shared" si="3"/>
        <v>0</v>
      </c>
      <c r="N38" s="370"/>
      <c r="O38" s="363"/>
      <c r="P38" s="364"/>
    </row>
    <row r="39" spans="2:19" ht="15" thickBot="1" x14ac:dyDescent="0.4">
      <c r="C39" s="398" t="s">
        <v>29</v>
      </c>
      <c r="D39" s="398"/>
      <c r="E39" s="167" t="s">
        <v>30</v>
      </c>
      <c r="F39" s="399">
        <f t="shared" si="4"/>
        <v>0</v>
      </c>
      <c r="G39" s="399"/>
      <c r="H39" s="399"/>
      <c r="I39" s="168">
        <f>F39</f>
        <v>0</v>
      </c>
      <c r="J39" s="391">
        <f t="shared" si="2"/>
        <v>0</v>
      </c>
      <c r="K39" s="392"/>
      <c r="L39" s="169">
        <f>J39</f>
        <v>0</v>
      </c>
      <c r="M39" s="371">
        <f t="shared" si="3"/>
        <v>0</v>
      </c>
      <c r="N39" s="371"/>
      <c r="O39" s="363"/>
      <c r="P39" s="364"/>
    </row>
    <row r="40" spans="2:19" s="10" customFormat="1" ht="16" thickBot="1" x14ac:dyDescent="0.4">
      <c r="C40" s="170"/>
      <c r="D40" s="170"/>
      <c r="E40" s="171" t="s">
        <v>40</v>
      </c>
      <c r="F40" s="375">
        <f>SUM(F31:F39)</f>
        <v>0</v>
      </c>
      <c r="G40" s="376"/>
      <c r="H40" s="376"/>
      <c r="I40" s="377"/>
      <c r="J40" s="375">
        <f>SUM(J31:J39)</f>
        <v>0</v>
      </c>
      <c r="K40" s="376"/>
      <c r="L40" s="377"/>
      <c r="M40" s="374">
        <f>IF(SUM(M31:M39)&gt;250000,250000,SUM(M31:M39))</f>
        <v>0</v>
      </c>
      <c r="N40" s="374"/>
      <c r="O40" s="363"/>
      <c r="P40" s="364"/>
    </row>
    <row r="41" spans="2:19" ht="15.5" x14ac:dyDescent="0.35">
      <c r="E41" s="139"/>
      <c r="F41" s="415" t="str">
        <f>IF($F$40=0,"",IF($F$40&lt;Desplegables!$H$16,"NOTA: La despesa és inferior a la mínima establerta",""))</f>
        <v/>
      </c>
      <c r="G41" s="415"/>
      <c r="H41" s="415"/>
      <c r="I41" s="415"/>
      <c r="J41" s="368" t="str">
        <f>IF($J$40=0,"",IF($J$40&lt;Desplegables!H16,"NOTA: Pressupost projecte inferior al mínim establert",""))</f>
        <v/>
      </c>
      <c r="K41" s="368"/>
      <c r="L41" s="368"/>
      <c r="M41" s="368" t="str">
        <f>IF(M40=250000,"NOTA: Ajut limitat per superar màxim establert","")</f>
        <v/>
      </c>
      <c r="N41" s="368"/>
      <c r="P41" s="172"/>
      <c r="Q41" s="172"/>
      <c r="R41" s="172"/>
      <c r="S41" s="172"/>
    </row>
    <row r="42" spans="2:19" ht="15" thickBot="1" x14ac:dyDescent="0.4"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145"/>
      <c r="N42" s="23"/>
      <c r="O42" s="23"/>
      <c r="P42" s="23"/>
      <c r="Q42" s="23"/>
      <c r="R42" s="23"/>
      <c r="S42" s="23"/>
    </row>
    <row r="45" spans="2:19" ht="15" thickBot="1" x14ac:dyDescent="0.4">
      <c r="B45" s="406" t="s">
        <v>86</v>
      </c>
      <c r="C45" s="406"/>
      <c r="D45" s="406"/>
      <c r="E45" s="174" t="str">
        <f>IF('EMPRESA 1 - Líder'!E7="","...",'EMPRESA 1 - Líder'!E7)</f>
        <v>...</v>
      </c>
      <c r="F45" s="407" t="str">
        <f>IF('EMPRESA 1 - Líder'!E9="","...",'EMPRESA 1 - Líder'!E9)</f>
        <v>...</v>
      </c>
      <c r="G45" s="407"/>
      <c r="H45" s="407"/>
      <c r="I45" s="23"/>
      <c r="J45" s="23"/>
      <c r="K45" s="23"/>
      <c r="L45" s="23"/>
      <c r="M45" s="145"/>
      <c r="N45" s="23"/>
    </row>
    <row r="46" spans="2:19" ht="30.75" customHeight="1" thickBot="1" x14ac:dyDescent="0.4">
      <c r="F46" s="324" t="s">
        <v>26</v>
      </c>
      <c r="G46" s="325"/>
      <c r="H46" s="325"/>
      <c r="I46" s="326"/>
      <c r="J46" s="384" t="s">
        <v>27</v>
      </c>
      <c r="K46" s="385"/>
      <c r="L46" s="386"/>
      <c r="M46" s="372" t="s">
        <v>21</v>
      </c>
      <c r="N46" s="372"/>
    </row>
    <row r="47" spans="2:19" x14ac:dyDescent="0.35">
      <c r="C47" s="288" t="s">
        <v>7</v>
      </c>
      <c r="D47" s="289"/>
      <c r="E47" s="130" t="s">
        <v>1</v>
      </c>
      <c r="F47" s="399">
        <f>'EMPRESA 1 - Líder'!F74</f>
        <v>0</v>
      </c>
      <c r="G47" s="399"/>
      <c r="H47" s="399"/>
      <c r="I47" s="327">
        <f>'EMPRESA 1 - Líder'!I74</f>
        <v>0</v>
      </c>
      <c r="J47" s="387">
        <f>'EMPRESA 1 - Líder'!J74</f>
        <v>0</v>
      </c>
      <c r="K47" s="388"/>
      <c r="L47" s="389">
        <f>'EMPRESA 1 - Líder'!K74</f>
        <v>0</v>
      </c>
      <c r="M47" s="373">
        <f>'EMPRESA 1 - Líder'!M74</f>
        <v>0</v>
      </c>
      <c r="N47" s="373"/>
    </row>
    <row r="48" spans="2:19" x14ac:dyDescent="0.35">
      <c r="C48" s="290"/>
      <c r="D48" s="291"/>
      <c r="E48" s="130" t="s">
        <v>3</v>
      </c>
      <c r="F48" s="399">
        <f>'EMPRESA 1 - Líder'!F75</f>
        <v>0</v>
      </c>
      <c r="G48" s="399"/>
      <c r="H48" s="399"/>
      <c r="I48" s="295"/>
      <c r="J48" s="379">
        <f>'EMPRESA 1 - Líder'!J75</f>
        <v>0</v>
      </c>
      <c r="K48" s="380"/>
      <c r="L48" s="390"/>
      <c r="M48" s="370">
        <f>'EMPRESA 1 - Líder'!M75</f>
        <v>0</v>
      </c>
      <c r="N48" s="370"/>
    </row>
    <row r="49" spans="2:14" x14ac:dyDescent="0.35">
      <c r="C49" s="290"/>
      <c r="D49" s="291"/>
      <c r="E49" s="130" t="s">
        <v>2</v>
      </c>
      <c r="F49" s="399">
        <f>'EMPRESA 1 - Líder'!F76</f>
        <v>0</v>
      </c>
      <c r="G49" s="399"/>
      <c r="H49" s="399"/>
      <c r="I49" s="295"/>
      <c r="J49" s="379">
        <f>'EMPRESA 1 - Líder'!J76</f>
        <v>0</v>
      </c>
      <c r="K49" s="380"/>
      <c r="L49" s="390"/>
      <c r="M49" s="370">
        <f>'EMPRESA 1 - Líder'!M76</f>
        <v>0</v>
      </c>
      <c r="N49" s="370"/>
    </row>
    <row r="50" spans="2:14" x14ac:dyDescent="0.35">
      <c r="C50" s="292"/>
      <c r="D50" s="293"/>
      <c r="E50" s="130" t="s">
        <v>14</v>
      </c>
      <c r="F50" s="399">
        <f>'EMPRESA 1 - Líder'!F77</f>
        <v>0</v>
      </c>
      <c r="G50" s="399"/>
      <c r="H50" s="399"/>
      <c r="I50" s="295"/>
      <c r="J50" s="379">
        <f>'EMPRESA 1 - Líder'!J77</f>
        <v>0</v>
      </c>
      <c r="K50" s="380"/>
      <c r="L50" s="336"/>
      <c r="M50" s="370">
        <f>'EMPRESA 1 - Líder'!M77</f>
        <v>0</v>
      </c>
      <c r="N50" s="370"/>
    </row>
    <row r="51" spans="2:14" x14ac:dyDescent="0.35">
      <c r="C51" s="288" t="s">
        <v>6</v>
      </c>
      <c r="D51" s="289"/>
      <c r="E51" s="130" t="s">
        <v>1</v>
      </c>
      <c r="F51" s="399">
        <f>'EMPRESA 1 - Líder'!F78</f>
        <v>0</v>
      </c>
      <c r="G51" s="399"/>
      <c r="H51" s="399"/>
      <c r="I51" s="327">
        <f>'EMPRESA 1 - Líder'!I78</f>
        <v>0</v>
      </c>
      <c r="J51" s="379">
        <f>'EMPRESA 1 - Líder'!J78</f>
        <v>0</v>
      </c>
      <c r="K51" s="380"/>
      <c r="L51" s="393">
        <f>'EMPRESA 1 - Líder'!K78</f>
        <v>0</v>
      </c>
      <c r="M51" s="370">
        <f>'EMPRESA 1 - Líder'!M78</f>
        <v>0</v>
      </c>
      <c r="N51" s="370"/>
    </row>
    <row r="52" spans="2:14" x14ac:dyDescent="0.35">
      <c r="C52" s="290"/>
      <c r="D52" s="291"/>
      <c r="E52" s="130" t="s">
        <v>3</v>
      </c>
      <c r="F52" s="399">
        <f>'EMPRESA 1 - Líder'!F79</f>
        <v>0</v>
      </c>
      <c r="G52" s="399"/>
      <c r="H52" s="399"/>
      <c r="I52" s="295"/>
      <c r="J52" s="379">
        <f>'EMPRESA 1 - Líder'!J79</f>
        <v>0</v>
      </c>
      <c r="K52" s="380"/>
      <c r="L52" s="390"/>
      <c r="M52" s="370">
        <f>'EMPRESA 1 - Líder'!M79</f>
        <v>0</v>
      </c>
      <c r="N52" s="370"/>
    </row>
    <row r="53" spans="2:14" x14ac:dyDescent="0.35">
      <c r="C53" s="290"/>
      <c r="D53" s="291"/>
      <c r="E53" s="130" t="s">
        <v>2</v>
      </c>
      <c r="F53" s="399">
        <f>'EMPRESA 1 - Líder'!F80</f>
        <v>0</v>
      </c>
      <c r="G53" s="399"/>
      <c r="H53" s="399"/>
      <c r="I53" s="295"/>
      <c r="J53" s="379">
        <f>'EMPRESA 1 - Líder'!J80</f>
        <v>0</v>
      </c>
      <c r="K53" s="380"/>
      <c r="L53" s="390"/>
      <c r="M53" s="370">
        <f>'EMPRESA 1 - Líder'!M80</f>
        <v>0</v>
      </c>
      <c r="N53" s="370"/>
    </row>
    <row r="54" spans="2:14" x14ac:dyDescent="0.35">
      <c r="C54" s="292"/>
      <c r="D54" s="293"/>
      <c r="E54" s="130" t="s">
        <v>14</v>
      </c>
      <c r="F54" s="399">
        <f>'EMPRESA 1 - Líder'!F81</f>
        <v>0</v>
      </c>
      <c r="G54" s="399"/>
      <c r="H54" s="399"/>
      <c r="I54" s="295"/>
      <c r="J54" s="379">
        <f>'EMPRESA 1 - Líder'!J81</f>
        <v>0</v>
      </c>
      <c r="K54" s="380"/>
      <c r="L54" s="336"/>
      <c r="M54" s="370">
        <f>'EMPRESA 1 - Líder'!M81</f>
        <v>0</v>
      </c>
      <c r="N54" s="370"/>
    </row>
    <row r="55" spans="2:14" ht="15" thickBot="1" x14ac:dyDescent="0.4">
      <c r="C55" s="398" t="s">
        <v>29</v>
      </c>
      <c r="D55" s="398"/>
      <c r="E55" s="167" t="s">
        <v>30</v>
      </c>
      <c r="F55" s="399">
        <f>'EMPRESA 1 - Líder'!F82</f>
        <v>0</v>
      </c>
      <c r="G55" s="399"/>
      <c r="H55" s="399"/>
      <c r="I55" s="168">
        <f>'EMPRESA 1 - Líder'!I82</f>
        <v>0</v>
      </c>
      <c r="J55" s="391">
        <f>'EMPRESA 1 - Líder'!J82</f>
        <v>0</v>
      </c>
      <c r="K55" s="392"/>
      <c r="L55" s="169">
        <f>'EMPRESA 1 - Líder'!K82</f>
        <v>0</v>
      </c>
      <c r="M55" s="371">
        <f>'EMPRESA 1 - Líder'!M82</f>
        <v>0</v>
      </c>
      <c r="N55" s="371"/>
    </row>
    <row r="56" spans="2:14" s="10" customFormat="1" ht="15.5" x14ac:dyDescent="0.35">
      <c r="E56" s="139" t="s">
        <v>40</v>
      </c>
      <c r="F56" s="400">
        <f>'EMPRESA 1 - Líder'!F83</f>
        <v>0</v>
      </c>
      <c r="G56" s="401"/>
      <c r="H56" s="401"/>
      <c r="I56" s="402"/>
      <c r="J56" s="381">
        <f>'EMPRESA 1 - Líder'!J83</f>
        <v>0</v>
      </c>
      <c r="K56" s="382"/>
      <c r="L56" s="383"/>
      <c r="M56" s="367">
        <f>'EMPRESA 1 - Líder'!M83</f>
        <v>0</v>
      </c>
      <c r="N56" s="367"/>
    </row>
    <row r="57" spans="2:14" x14ac:dyDescent="0.35">
      <c r="L57" s="173"/>
      <c r="M57" s="369" t="str">
        <f>IF($M$41="NOTA: Ajut limitat per superar màxim establert","NOTA: CAL REAJUSTAR AJUT PROPOSAT","")</f>
        <v/>
      </c>
      <c r="N57" s="369"/>
    </row>
    <row r="58" spans="2:14" x14ac:dyDescent="0.35">
      <c r="L58" s="173"/>
      <c r="M58" s="1"/>
    </row>
    <row r="59" spans="2:14" ht="15" thickBot="1" x14ac:dyDescent="0.4">
      <c r="B59" s="406" t="s">
        <v>68</v>
      </c>
      <c r="C59" s="406"/>
      <c r="D59" s="406"/>
      <c r="E59" s="175" t="str">
        <f>IF('BENEFICIARI 2'!E7="","...",'BENEFICIARI 2'!E7)</f>
        <v>...</v>
      </c>
      <c r="F59" s="407" t="str">
        <f>IF('BENEFICIARI 2'!E9="","...",'BENEFICIARI 2'!E9)</f>
        <v>...</v>
      </c>
      <c r="G59" s="407"/>
      <c r="H59" s="407"/>
      <c r="I59" s="23"/>
      <c r="J59" s="23"/>
      <c r="K59" s="23"/>
      <c r="L59" s="145"/>
      <c r="M59" s="23"/>
      <c r="N59" s="23"/>
    </row>
    <row r="60" spans="2:14" ht="30.75" customHeight="1" thickBot="1" x14ac:dyDescent="0.4">
      <c r="F60" s="324" t="s">
        <v>26</v>
      </c>
      <c r="G60" s="325"/>
      <c r="H60" s="325"/>
      <c r="I60" s="326"/>
      <c r="J60" s="384" t="s">
        <v>27</v>
      </c>
      <c r="K60" s="385"/>
      <c r="L60" s="386"/>
      <c r="M60" s="372" t="s">
        <v>21</v>
      </c>
      <c r="N60" s="372"/>
    </row>
    <row r="61" spans="2:14" x14ac:dyDescent="0.35">
      <c r="C61" s="288" t="s">
        <v>7</v>
      </c>
      <c r="D61" s="289"/>
      <c r="E61" s="130" t="s">
        <v>1</v>
      </c>
      <c r="F61" s="411">
        <f>'BENEFICIARI 2'!F74</f>
        <v>0</v>
      </c>
      <c r="G61" s="412"/>
      <c r="H61" s="413"/>
      <c r="I61" s="327">
        <f>'BENEFICIARI 2'!I74</f>
        <v>0</v>
      </c>
      <c r="J61" s="387">
        <f>'BENEFICIARI 2'!J74</f>
        <v>0</v>
      </c>
      <c r="K61" s="388"/>
      <c r="L61" s="389">
        <f>'BENEFICIARI 2'!K74</f>
        <v>0</v>
      </c>
      <c r="M61" s="373">
        <f>'BENEFICIARI 2'!M74</f>
        <v>0</v>
      </c>
      <c r="N61" s="373"/>
    </row>
    <row r="62" spans="2:14" x14ac:dyDescent="0.35">
      <c r="C62" s="290"/>
      <c r="D62" s="291"/>
      <c r="E62" s="130" t="s">
        <v>3</v>
      </c>
      <c r="F62" s="399">
        <f>'BENEFICIARI 2'!F75</f>
        <v>0</v>
      </c>
      <c r="G62" s="399"/>
      <c r="H62" s="399"/>
      <c r="I62" s="295"/>
      <c r="J62" s="379">
        <f>'BENEFICIARI 2'!J75</f>
        <v>0</v>
      </c>
      <c r="K62" s="380"/>
      <c r="L62" s="390"/>
      <c r="M62" s="370">
        <f>'BENEFICIARI 2'!M75</f>
        <v>0</v>
      </c>
      <c r="N62" s="370"/>
    </row>
    <row r="63" spans="2:14" x14ac:dyDescent="0.35">
      <c r="C63" s="290"/>
      <c r="D63" s="291"/>
      <c r="E63" s="130" t="s">
        <v>2</v>
      </c>
      <c r="F63" s="399">
        <f>'BENEFICIARI 2'!F76</f>
        <v>0</v>
      </c>
      <c r="G63" s="399"/>
      <c r="H63" s="399"/>
      <c r="I63" s="295"/>
      <c r="J63" s="379">
        <f>'BENEFICIARI 2'!J76</f>
        <v>0</v>
      </c>
      <c r="K63" s="380"/>
      <c r="L63" s="390"/>
      <c r="M63" s="370">
        <f>'BENEFICIARI 2'!M76</f>
        <v>0</v>
      </c>
      <c r="N63" s="370"/>
    </row>
    <row r="64" spans="2:14" x14ac:dyDescent="0.35">
      <c r="C64" s="292"/>
      <c r="D64" s="293"/>
      <c r="E64" s="130" t="s">
        <v>14</v>
      </c>
      <c r="F64" s="399">
        <f>'BENEFICIARI 2'!F77</f>
        <v>0</v>
      </c>
      <c r="G64" s="399"/>
      <c r="H64" s="399"/>
      <c r="I64" s="295"/>
      <c r="J64" s="379">
        <f>'BENEFICIARI 2'!J77</f>
        <v>0</v>
      </c>
      <c r="K64" s="380"/>
      <c r="L64" s="336"/>
      <c r="M64" s="370">
        <f>'BENEFICIARI 2'!M77</f>
        <v>0</v>
      </c>
      <c r="N64" s="370"/>
    </row>
    <row r="65" spans="2:16" x14ac:dyDescent="0.35">
      <c r="C65" s="288" t="s">
        <v>6</v>
      </c>
      <c r="D65" s="289"/>
      <c r="E65" s="130" t="s">
        <v>1</v>
      </c>
      <c r="F65" s="399">
        <f>'BENEFICIARI 2'!F78</f>
        <v>0</v>
      </c>
      <c r="G65" s="399"/>
      <c r="H65" s="399"/>
      <c r="I65" s="327">
        <f>'BENEFICIARI 2'!I78</f>
        <v>0</v>
      </c>
      <c r="J65" s="379">
        <f>'BENEFICIARI 2'!J78</f>
        <v>0</v>
      </c>
      <c r="K65" s="380"/>
      <c r="L65" s="393">
        <f>'BENEFICIARI 2'!K78</f>
        <v>0</v>
      </c>
      <c r="M65" s="370">
        <f>'BENEFICIARI 2'!M78</f>
        <v>0</v>
      </c>
      <c r="N65" s="370"/>
    </row>
    <row r="66" spans="2:16" x14ac:dyDescent="0.35">
      <c r="C66" s="290"/>
      <c r="D66" s="291"/>
      <c r="E66" s="130" t="s">
        <v>3</v>
      </c>
      <c r="F66" s="399">
        <f>'BENEFICIARI 2'!F79</f>
        <v>0</v>
      </c>
      <c r="G66" s="399"/>
      <c r="H66" s="399"/>
      <c r="I66" s="295"/>
      <c r="J66" s="379">
        <f>'BENEFICIARI 2'!J79</f>
        <v>0</v>
      </c>
      <c r="K66" s="380"/>
      <c r="L66" s="390"/>
      <c r="M66" s="370">
        <f>'BENEFICIARI 2'!M79</f>
        <v>0</v>
      </c>
      <c r="N66" s="370"/>
    </row>
    <row r="67" spans="2:16" x14ac:dyDescent="0.35">
      <c r="C67" s="290"/>
      <c r="D67" s="291"/>
      <c r="E67" s="130" t="s">
        <v>2</v>
      </c>
      <c r="F67" s="399">
        <f>'BENEFICIARI 2'!F80</f>
        <v>0</v>
      </c>
      <c r="G67" s="399"/>
      <c r="H67" s="399"/>
      <c r="I67" s="295"/>
      <c r="J67" s="379">
        <f>'BENEFICIARI 2'!J80</f>
        <v>0</v>
      </c>
      <c r="K67" s="380"/>
      <c r="L67" s="390"/>
      <c r="M67" s="370">
        <f>'BENEFICIARI 2'!M80</f>
        <v>0</v>
      </c>
      <c r="N67" s="370"/>
    </row>
    <row r="68" spans="2:16" x14ac:dyDescent="0.35">
      <c r="C68" s="292"/>
      <c r="D68" s="293"/>
      <c r="E68" s="130" t="s">
        <v>14</v>
      </c>
      <c r="F68" s="399">
        <f>'BENEFICIARI 2'!F81</f>
        <v>0</v>
      </c>
      <c r="G68" s="399"/>
      <c r="H68" s="399"/>
      <c r="I68" s="295"/>
      <c r="J68" s="379">
        <f>'BENEFICIARI 2'!J81</f>
        <v>0</v>
      </c>
      <c r="K68" s="380"/>
      <c r="L68" s="336"/>
      <c r="M68" s="370">
        <f>'BENEFICIARI 2'!M81</f>
        <v>0</v>
      </c>
      <c r="N68" s="370"/>
    </row>
    <row r="69" spans="2:16" ht="15" thickBot="1" x14ac:dyDescent="0.4">
      <c r="C69" s="398" t="s">
        <v>29</v>
      </c>
      <c r="D69" s="398"/>
      <c r="E69" s="167" t="s">
        <v>30</v>
      </c>
      <c r="F69" s="399">
        <f>'BENEFICIARI 2'!F82</f>
        <v>0</v>
      </c>
      <c r="G69" s="399"/>
      <c r="H69" s="399"/>
      <c r="I69" s="168">
        <f>'BENEFICIARI 2'!I82</f>
        <v>0</v>
      </c>
      <c r="J69" s="391">
        <f>'BENEFICIARI 2'!J82</f>
        <v>0</v>
      </c>
      <c r="K69" s="392"/>
      <c r="L69" s="169">
        <f>'BENEFICIARI 2'!K82</f>
        <v>0</v>
      </c>
      <c r="M69" s="371">
        <f>'BENEFICIARI 2'!M82</f>
        <v>0</v>
      </c>
      <c r="N69" s="371"/>
    </row>
    <row r="70" spans="2:16" s="10" customFormat="1" ht="15.5" x14ac:dyDescent="0.35">
      <c r="E70" s="139" t="s">
        <v>40</v>
      </c>
      <c r="F70" s="400">
        <f>'BENEFICIARI 2'!F83</f>
        <v>0</v>
      </c>
      <c r="G70" s="401"/>
      <c r="H70" s="401"/>
      <c r="I70" s="402"/>
      <c r="J70" s="381">
        <f>'BENEFICIARI 2'!J83</f>
        <v>0</v>
      </c>
      <c r="K70" s="382"/>
      <c r="L70" s="383"/>
      <c r="M70" s="367">
        <f>'BENEFICIARI 2'!M83</f>
        <v>0</v>
      </c>
      <c r="N70" s="367"/>
      <c r="O70" s="365" t="str">
        <f>IF(AND(F59="Acreditat TECNIO",J84&gt;M84),"PRESSUPOST TECNIO LIMITAT A 100.000€","")</f>
        <v/>
      </c>
      <c r="P70" s="366"/>
    </row>
    <row r="71" spans="2:16" x14ac:dyDescent="0.35">
      <c r="L71" s="173"/>
      <c r="M71" s="369" t="str">
        <f>IF(AND(M70&lt;&gt;0,$M$41="NOTA: Ajut limitat per superar màxim establert"),"NOTA: CAL REAJUSTAR AJUT PROPOSAT","")</f>
        <v/>
      </c>
      <c r="N71" s="369"/>
    </row>
    <row r="72" spans="2:16" x14ac:dyDescent="0.35">
      <c r="L72" s="173"/>
      <c r="M72" s="1"/>
    </row>
    <row r="73" spans="2:16" ht="15" thickBot="1" x14ac:dyDescent="0.4">
      <c r="B73" s="406" t="s">
        <v>84</v>
      </c>
      <c r="C73" s="406"/>
      <c r="D73" s="406"/>
      <c r="E73" s="175" t="str">
        <f>IF('BENEFICIARI 3'!E7="","...",'BENEFICIARI 3'!E7)</f>
        <v>...</v>
      </c>
      <c r="F73" s="407" t="str">
        <f>IF('BENEFICIARI 3'!E9="","...",'BENEFICIARI 3'!E9)</f>
        <v>...</v>
      </c>
      <c r="G73" s="407"/>
      <c r="H73" s="407"/>
      <c r="I73" s="23"/>
      <c r="J73" s="23"/>
      <c r="K73" s="23"/>
      <c r="L73" s="145"/>
      <c r="M73" s="23"/>
    </row>
    <row r="74" spans="2:16" ht="30.75" customHeight="1" thickBot="1" x14ac:dyDescent="0.4">
      <c r="F74" s="324" t="s">
        <v>26</v>
      </c>
      <c r="G74" s="325"/>
      <c r="H74" s="325"/>
      <c r="I74" s="326"/>
      <c r="J74" s="384" t="s">
        <v>27</v>
      </c>
      <c r="K74" s="385"/>
      <c r="L74" s="386"/>
      <c r="M74" s="372" t="s">
        <v>21</v>
      </c>
      <c r="N74" s="372"/>
    </row>
    <row r="75" spans="2:16" x14ac:dyDescent="0.35">
      <c r="C75" s="288" t="s">
        <v>7</v>
      </c>
      <c r="D75" s="289"/>
      <c r="E75" s="130" t="s">
        <v>1</v>
      </c>
      <c r="F75" s="411">
        <f>'BENEFICIARI 3'!F74</f>
        <v>0</v>
      </c>
      <c r="G75" s="412"/>
      <c r="H75" s="413"/>
      <c r="I75" s="414">
        <f>'BENEFICIARI 3'!I74</f>
        <v>0</v>
      </c>
      <c r="J75" s="387">
        <f>'BENEFICIARI 3'!J74</f>
        <v>0</v>
      </c>
      <c r="K75" s="388"/>
      <c r="L75" s="389">
        <f>'BENEFICIARI 3'!K74</f>
        <v>0</v>
      </c>
      <c r="M75" s="373">
        <f>'BENEFICIARI 3'!M74</f>
        <v>0</v>
      </c>
      <c r="N75" s="373"/>
    </row>
    <row r="76" spans="2:16" x14ac:dyDescent="0.35">
      <c r="C76" s="290"/>
      <c r="D76" s="291"/>
      <c r="E76" s="130" t="s">
        <v>3</v>
      </c>
      <c r="F76" s="403">
        <f>'BENEFICIARI 3'!F75:H75</f>
        <v>0</v>
      </c>
      <c r="G76" s="404"/>
      <c r="H76" s="405"/>
      <c r="I76" s="409"/>
      <c r="J76" s="379">
        <f>'BENEFICIARI 3'!J75</f>
        <v>0</v>
      </c>
      <c r="K76" s="380"/>
      <c r="L76" s="390"/>
      <c r="M76" s="370">
        <f>'BENEFICIARI 3'!M75</f>
        <v>0</v>
      </c>
      <c r="N76" s="370"/>
    </row>
    <row r="77" spans="2:16" x14ac:dyDescent="0.35">
      <c r="C77" s="290"/>
      <c r="D77" s="291"/>
      <c r="E77" s="130" t="s">
        <v>2</v>
      </c>
      <c r="F77" s="403">
        <f>'BENEFICIARI 3'!F76:H76</f>
        <v>0</v>
      </c>
      <c r="G77" s="404"/>
      <c r="H77" s="405"/>
      <c r="I77" s="409"/>
      <c r="J77" s="379">
        <f>'BENEFICIARI 3'!J76</f>
        <v>0</v>
      </c>
      <c r="K77" s="380"/>
      <c r="L77" s="390"/>
      <c r="M77" s="370">
        <f>'BENEFICIARI 3'!M76</f>
        <v>0</v>
      </c>
      <c r="N77" s="370"/>
    </row>
    <row r="78" spans="2:16" x14ac:dyDescent="0.35">
      <c r="C78" s="292"/>
      <c r="D78" s="293"/>
      <c r="E78" s="130" t="s">
        <v>14</v>
      </c>
      <c r="F78" s="403">
        <f>'BENEFICIARI 3'!F77:H77</f>
        <v>0</v>
      </c>
      <c r="G78" s="404"/>
      <c r="H78" s="405"/>
      <c r="I78" s="410"/>
      <c r="J78" s="379">
        <f>'BENEFICIARI 3'!J77</f>
        <v>0</v>
      </c>
      <c r="K78" s="380"/>
      <c r="L78" s="336"/>
      <c r="M78" s="370">
        <f>'BENEFICIARI 3'!M77</f>
        <v>0</v>
      </c>
      <c r="N78" s="370"/>
    </row>
    <row r="79" spans="2:16" x14ac:dyDescent="0.35">
      <c r="C79" s="288" t="s">
        <v>6</v>
      </c>
      <c r="D79" s="289"/>
      <c r="E79" s="130" t="s">
        <v>1</v>
      </c>
      <c r="F79" s="403">
        <f>'BENEFICIARI 3'!F78:H78</f>
        <v>0</v>
      </c>
      <c r="G79" s="404"/>
      <c r="H79" s="405"/>
      <c r="I79" s="408">
        <f>'BENEFICIARI 3'!I78</f>
        <v>0</v>
      </c>
      <c r="J79" s="379">
        <f>'BENEFICIARI 3'!J78</f>
        <v>0</v>
      </c>
      <c r="K79" s="380"/>
      <c r="L79" s="393">
        <f>'BENEFICIARI 3'!K78</f>
        <v>0</v>
      </c>
      <c r="M79" s="370">
        <f>'BENEFICIARI 3'!M78</f>
        <v>0</v>
      </c>
      <c r="N79" s="370"/>
    </row>
    <row r="80" spans="2:16" x14ac:dyDescent="0.35">
      <c r="C80" s="290"/>
      <c r="D80" s="291"/>
      <c r="E80" s="130" t="s">
        <v>3</v>
      </c>
      <c r="F80" s="403">
        <f>'BENEFICIARI 3'!F79:H79</f>
        <v>0</v>
      </c>
      <c r="G80" s="404"/>
      <c r="H80" s="405"/>
      <c r="I80" s="409"/>
      <c r="J80" s="379">
        <f>'BENEFICIARI 3'!J79</f>
        <v>0</v>
      </c>
      <c r="K80" s="380"/>
      <c r="L80" s="390"/>
      <c r="M80" s="370">
        <f>'BENEFICIARI 3'!M79</f>
        <v>0</v>
      </c>
      <c r="N80" s="370"/>
    </row>
    <row r="81" spans="2:16" x14ac:dyDescent="0.35">
      <c r="C81" s="290"/>
      <c r="D81" s="291"/>
      <c r="E81" s="130" t="s">
        <v>2</v>
      </c>
      <c r="F81" s="403">
        <f>'BENEFICIARI 3'!F80:H80</f>
        <v>0</v>
      </c>
      <c r="G81" s="404"/>
      <c r="H81" s="405"/>
      <c r="I81" s="409"/>
      <c r="J81" s="379">
        <f>'BENEFICIARI 3'!J80</f>
        <v>0</v>
      </c>
      <c r="K81" s="380"/>
      <c r="L81" s="390"/>
      <c r="M81" s="370">
        <f>'BENEFICIARI 3'!M80</f>
        <v>0</v>
      </c>
      <c r="N81" s="370"/>
    </row>
    <row r="82" spans="2:16" x14ac:dyDescent="0.35">
      <c r="C82" s="292"/>
      <c r="D82" s="293"/>
      <c r="E82" s="130" t="s">
        <v>14</v>
      </c>
      <c r="F82" s="403">
        <f>'BENEFICIARI 3'!F81:H81</f>
        <v>0</v>
      </c>
      <c r="G82" s="404"/>
      <c r="H82" s="405"/>
      <c r="I82" s="410"/>
      <c r="J82" s="379">
        <f>'BENEFICIARI 3'!J81</f>
        <v>0</v>
      </c>
      <c r="K82" s="380"/>
      <c r="L82" s="336"/>
      <c r="M82" s="370">
        <f>'BENEFICIARI 3'!M81</f>
        <v>0</v>
      </c>
      <c r="N82" s="370"/>
    </row>
    <row r="83" spans="2:16" ht="15" thickBot="1" x14ac:dyDescent="0.4">
      <c r="C83" s="398" t="s">
        <v>29</v>
      </c>
      <c r="D83" s="398"/>
      <c r="E83" s="167" t="s">
        <v>30</v>
      </c>
      <c r="F83" s="403">
        <f>'BENEFICIARI 3'!F82:H82</f>
        <v>0</v>
      </c>
      <c r="G83" s="404"/>
      <c r="H83" s="405"/>
      <c r="I83" s="168">
        <f>'BENEFICIARI 3'!I82</f>
        <v>0</v>
      </c>
      <c r="J83" s="379">
        <f>'BENEFICIARI 3'!J82</f>
        <v>0</v>
      </c>
      <c r="K83" s="380"/>
      <c r="L83" s="169">
        <f>'BENEFICIARI 3'!K82</f>
        <v>0</v>
      </c>
      <c r="M83" s="371">
        <f>'BENEFICIARI 3'!M82</f>
        <v>0</v>
      </c>
      <c r="N83" s="371"/>
    </row>
    <row r="84" spans="2:16" s="10" customFormat="1" ht="15.5" x14ac:dyDescent="0.35">
      <c r="E84" s="139" t="s">
        <v>40</v>
      </c>
      <c r="F84" s="400">
        <f>'BENEFICIARI 3'!F83:I83</f>
        <v>0</v>
      </c>
      <c r="G84" s="401"/>
      <c r="H84" s="401"/>
      <c r="I84" s="402"/>
      <c r="J84" s="381">
        <f>'BENEFICIARI 3'!J83:L83</f>
        <v>0</v>
      </c>
      <c r="K84" s="382"/>
      <c r="L84" s="383"/>
      <c r="M84" s="367">
        <f>'BENEFICIARI 3'!M83</f>
        <v>0</v>
      </c>
      <c r="N84" s="367"/>
      <c r="O84" s="365" t="str">
        <f>IF(AND(F73="Acreditat TECNIO",J84&gt;M84),"PRESSUPOST TECNIO LIMITAT A 100.000€","")</f>
        <v/>
      </c>
      <c r="P84" s="366"/>
    </row>
    <row r="85" spans="2:16" x14ac:dyDescent="0.35">
      <c r="E85" s="139"/>
      <c r="L85" s="173"/>
      <c r="M85" s="369" t="str">
        <f>IF($M$41="NOTA: Ajut limitat per superar màxim establert","NOTA: CAL REAJUSTAR AJUT PROPOSAT","")</f>
        <v/>
      </c>
      <c r="N85" s="369"/>
    </row>
    <row r="86" spans="2:16" x14ac:dyDescent="0.35">
      <c r="L86" s="173"/>
      <c r="M86" s="1"/>
    </row>
    <row r="87" spans="2:16" ht="15" thickBot="1" x14ac:dyDescent="0.4">
      <c r="B87" s="406" t="s">
        <v>85</v>
      </c>
      <c r="C87" s="406"/>
      <c r="D87" s="406"/>
      <c r="E87" s="175" t="str">
        <f>IF('BENEFICIARI 4'!E7="","...",'BENEFICIARI 4'!E7)</f>
        <v>...</v>
      </c>
      <c r="F87" s="407" t="str">
        <f>IF('BENEFICIARI 4'!E9="","...",'BENEFICIARI 4'!E9)</f>
        <v>...</v>
      </c>
      <c r="G87" s="407"/>
      <c r="H87" s="407"/>
      <c r="I87" s="23"/>
      <c r="J87" s="23"/>
      <c r="K87" s="23"/>
      <c r="L87" s="145"/>
      <c r="M87" s="23"/>
    </row>
    <row r="88" spans="2:16" ht="30.75" customHeight="1" thickBot="1" x14ac:dyDescent="0.4">
      <c r="F88" s="324" t="s">
        <v>26</v>
      </c>
      <c r="G88" s="325"/>
      <c r="H88" s="325"/>
      <c r="I88" s="326"/>
      <c r="J88" s="384" t="s">
        <v>27</v>
      </c>
      <c r="K88" s="385"/>
      <c r="L88" s="386"/>
      <c r="M88" s="372" t="s">
        <v>21</v>
      </c>
      <c r="N88" s="372"/>
    </row>
    <row r="89" spans="2:16" x14ac:dyDescent="0.35">
      <c r="C89" s="288" t="s">
        <v>7</v>
      </c>
      <c r="D89" s="289"/>
      <c r="E89" s="130" t="s">
        <v>1</v>
      </c>
      <c r="F89" s="399">
        <f>'BENEFICIARI 4'!F74</f>
        <v>0</v>
      </c>
      <c r="G89" s="399"/>
      <c r="H89" s="399"/>
      <c r="I89" s="327">
        <f>'BENEFICIARI 4'!I74</f>
        <v>0</v>
      </c>
      <c r="J89" s="387">
        <f>'BENEFICIARI 4'!J74</f>
        <v>0</v>
      </c>
      <c r="K89" s="388"/>
      <c r="L89" s="389">
        <f>'BENEFICIARI 4'!K74</f>
        <v>0</v>
      </c>
      <c r="M89" s="373">
        <f>'BENEFICIARI 4'!M74</f>
        <v>0</v>
      </c>
      <c r="N89" s="373"/>
    </row>
    <row r="90" spans="2:16" x14ac:dyDescent="0.35">
      <c r="C90" s="290"/>
      <c r="D90" s="291"/>
      <c r="E90" s="130" t="s">
        <v>3</v>
      </c>
      <c r="F90" s="399">
        <f>'BENEFICIARI 4'!F75:H75</f>
        <v>0</v>
      </c>
      <c r="G90" s="399"/>
      <c r="H90" s="399"/>
      <c r="I90" s="295"/>
      <c r="J90" s="379">
        <f>'BENEFICIARI 4'!J75</f>
        <v>0</v>
      </c>
      <c r="K90" s="380"/>
      <c r="L90" s="390"/>
      <c r="M90" s="370">
        <f>'BENEFICIARI 4'!M75</f>
        <v>0</v>
      </c>
      <c r="N90" s="370"/>
    </row>
    <row r="91" spans="2:16" x14ac:dyDescent="0.35">
      <c r="C91" s="290"/>
      <c r="D91" s="291"/>
      <c r="E91" s="130" t="s">
        <v>2</v>
      </c>
      <c r="F91" s="399">
        <f>'BENEFICIARI 4'!F76:H76</f>
        <v>0</v>
      </c>
      <c r="G91" s="399"/>
      <c r="H91" s="399"/>
      <c r="I91" s="295"/>
      <c r="J91" s="379">
        <f>'BENEFICIARI 4'!J76</f>
        <v>0</v>
      </c>
      <c r="K91" s="380"/>
      <c r="L91" s="390"/>
      <c r="M91" s="370">
        <f>'BENEFICIARI 4'!M76</f>
        <v>0</v>
      </c>
      <c r="N91" s="370"/>
    </row>
    <row r="92" spans="2:16" x14ac:dyDescent="0.35">
      <c r="C92" s="292"/>
      <c r="D92" s="293"/>
      <c r="E92" s="130" t="s">
        <v>14</v>
      </c>
      <c r="F92" s="399">
        <f>'BENEFICIARI 4'!F77:H77</f>
        <v>0</v>
      </c>
      <c r="G92" s="399"/>
      <c r="H92" s="399"/>
      <c r="I92" s="295"/>
      <c r="J92" s="379">
        <f>'BENEFICIARI 4'!J77</f>
        <v>0</v>
      </c>
      <c r="K92" s="380"/>
      <c r="L92" s="336"/>
      <c r="M92" s="370">
        <f>'BENEFICIARI 4'!M77</f>
        <v>0</v>
      </c>
      <c r="N92" s="370"/>
    </row>
    <row r="93" spans="2:16" x14ac:dyDescent="0.35">
      <c r="C93" s="288" t="s">
        <v>6</v>
      </c>
      <c r="D93" s="289"/>
      <c r="E93" s="130" t="s">
        <v>1</v>
      </c>
      <c r="F93" s="399">
        <f>'BENEFICIARI 4'!F78:H78</f>
        <v>0</v>
      </c>
      <c r="G93" s="399"/>
      <c r="H93" s="399"/>
      <c r="I93" s="327">
        <f>'BENEFICIARI 4'!I78</f>
        <v>0</v>
      </c>
      <c r="J93" s="379">
        <f>'BENEFICIARI 4'!J78</f>
        <v>0</v>
      </c>
      <c r="K93" s="380"/>
      <c r="L93" s="393">
        <f>'BENEFICIARI 4'!K78</f>
        <v>0</v>
      </c>
      <c r="M93" s="370">
        <f>'BENEFICIARI 4'!M78</f>
        <v>0</v>
      </c>
      <c r="N93" s="370"/>
    </row>
    <row r="94" spans="2:16" x14ac:dyDescent="0.35">
      <c r="C94" s="290"/>
      <c r="D94" s="291"/>
      <c r="E94" s="130" t="s">
        <v>3</v>
      </c>
      <c r="F94" s="399">
        <f>'BENEFICIARI 4'!F79:H79</f>
        <v>0</v>
      </c>
      <c r="G94" s="399"/>
      <c r="H94" s="399"/>
      <c r="I94" s="295"/>
      <c r="J94" s="379">
        <f>'BENEFICIARI 4'!J79</f>
        <v>0</v>
      </c>
      <c r="K94" s="380"/>
      <c r="L94" s="390"/>
      <c r="M94" s="370">
        <f>'BENEFICIARI 4'!M79</f>
        <v>0</v>
      </c>
      <c r="N94" s="370"/>
    </row>
    <row r="95" spans="2:16" x14ac:dyDescent="0.35">
      <c r="C95" s="290"/>
      <c r="D95" s="291"/>
      <c r="E95" s="130" t="s">
        <v>2</v>
      </c>
      <c r="F95" s="399">
        <f>'BENEFICIARI 4'!F80:H80</f>
        <v>0</v>
      </c>
      <c r="G95" s="399"/>
      <c r="H95" s="399"/>
      <c r="I95" s="295"/>
      <c r="J95" s="379">
        <f>'BENEFICIARI 4'!J80</f>
        <v>0</v>
      </c>
      <c r="K95" s="380"/>
      <c r="L95" s="390"/>
      <c r="M95" s="370">
        <f>'BENEFICIARI 4'!M80</f>
        <v>0</v>
      </c>
      <c r="N95" s="370"/>
    </row>
    <row r="96" spans="2:16" x14ac:dyDescent="0.35">
      <c r="C96" s="292"/>
      <c r="D96" s="293"/>
      <c r="E96" s="130" t="s">
        <v>14</v>
      </c>
      <c r="F96" s="399">
        <f>'BENEFICIARI 4'!F81:H81</f>
        <v>0</v>
      </c>
      <c r="G96" s="399"/>
      <c r="H96" s="399"/>
      <c r="I96" s="295"/>
      <c r="J96" s="379">
        <f>'BENEFICIARI 4'!J81</f>
        <v>0</v>
      </c>
      <c r="K96" s="380"/>
      <c r="L96" s="336"/>
      <c r="M96" s="370">
        <f>'BENEFICIARI 4'!M81</f>
        <v>0</v>
      </c>
      <c r="N96" s="370"/>
    </row>
    <row r="97" spans="2:19" ht="15" thickBot="1" x14ac:dyDescent="0.4">
      <c r="C97" s="398" t="s">
        <v>29</v>
      </c>
      <c r="D97" s="398"/>
      <c r="E97" s="167" t="s">
        <v>30</v>
      </c>
      <c r="F97" s="399">
        <f>'BENEFICIARI 4'!F82:H82</f>
        <v>0</v>
      </c>
      <c r="G97" s="399"/>
      <c r="H97" s="399"/>
      <c r="I97" s="168">
        <f>'BENEFICIARI 4'!I82</f>
        <v>0</v>
      </c>
      <c r="J97" s="379">
        <f>'BENEFICIARI 4'!J82</f>
        <v>0</v>
      </c>
      <c r="K97" s="380"/>
      <c r="L97" s="169">
        <f>'BENEFICIARI 4'!K82</f>
        <v>0</v>
      </c>
      <c r="M97" s="371">
        <f>'BENEFICIARI 4'!M82</f>
        <v>0</v>
      </c>
      <c r="N97" s="371"/>
    </row>
    <row r="98" spans="2:19" ht="15.5" x14ac:dyDescent="0.35">
      <c r="E98" s="139" t="s">
        <v>40</v>
      </c>
      <c r="F98" s="400">
        <f>'BENEFICIARI 4'!F83:I83</f>
        <v>0</v>
      </c>
      <c r="G98" s="401"/>
      <c r="H98" s="401"/>
      <c r="I98" s="402"/>
      <c r="J98" s="381">
        <f>'BENEFICIARI 4'!J83</f>
        <v>0</v>
      </c>
      <c r="K98" s="382"/>
      <c r="L98" s="383"/>
      <c r="M98" s="367">
        <f>'BENEFICIARI 4'!M83</f>
        <v>0</v>
      </c>
      <c r="N98" s="367"/>
      <c r="O98" s="365" t="str">
        <f>IF(AND(F87="Acreditat TECNIO",J84&gt;M84),"PRESSUPOST TECNIO LIMITAT A 100.000€","")</f>
        <v/>
      </c>
      <c r="P98" s="366"/>
    </row>
    <row r="99" spans="2:19" x14ac:dyDescent="0.35">
      <c r="M99" s="369" t="str">
        <f>IF($M$41="NOTA: Ajut limitat per superar màxim establert","NOTA: CAL REAJUSTAR AJUT PROPOSAT","")</f>
        <v/>
      </c>
      <c r="N99" s="369"/>
    </row>
    <row r="100" spans="2:19" ht="15" thickBot="1" x14ac:dyDescent="0.4">
      <c r="B100" s="23"/>
      <c r="C100" s="23"/>
      <c r="D100" s="23"/>
      <c r="E100" s="23"/>
      <c r="F100" s="23"/>
      <c r="G100" s="23"/>
      <c r="H100" s="23"/>
      <c r="I100" s="23"/>
      <c r="J100" s="23"/>
      <c r="K100" s="23"/>
      <c r="L100" s="23"/>
      <c r="M100" s="145"/>
      <c r="N100" s="23"/>
      <c r="O100" s="23"/>
      <c r="P100" s="23"/>
      <c r="Q100" s="23"/>
      <c r="R100" s="23"/>
      <c r="S100" s="23"/>
    </row>
  </sheetData>
  <sheetProtection algorithmName="SHA-512" hashValue="OIaMuFGjTJIhqV2K0grj36cPwCLwST8aAdfxgpNnoxw62JFR3oNihB2bqsNKiMVSG2Ykc8w8jonLYLYXKZpKlQ==" saltValue="QtYTQ84EXynUkCHPy7eTRw==" spinCount="100000" sheet="1" objects="1" scenarios="1" selectLockedCells="1" selectUnlockedCells="1"/>
  <mergeCells count="245">
    <mergeCell ref="B5:I6"/>
    <mergeCell ref="B13:C13"/>
    <mergeCell ref="D13:E13"/>
    <mergeCell ref="F13:G13"/>
    <mergeCell ref="B16:C16"/>
    <mergeCell ref="D16:E16"/>
    <mergeCell ref="F16:G16"/>
    <mergeCell ref="B17:C17"/>
    <mergeCell ref="D17:E17"/>
    <mergeCell ref="F17:G17"/>
    <mergeCell ref="B14:C14"/>
    <mergeCell ref="D14:E14"/>
    <mergeCell ref="F14:G14"/>
    <mergeCell ref="B15:C15"/>
    <mergeCell ref="D15:E15"/>
    <mergeCell ref="F15:G15"/>
    <mergeCell ref="C10:I10"/>
    <mergeCell ref="F30:I30"/>
    <mergeCell ref="C31:D34"/>
    <mergeCell ref="F31:H31"/>
    <mergeCell ref="I31:I34"/>
    <mergeCell ref="F32:H32"/>
    <mergeCell ref="B18:C18"/>
    <mergeCell ref="D18:I18"/>
    <mergeCell ref="C23:D23"/>
    <mergeCell ref="F23:G23"/>
    <mergeCell ref="C24:D24"/>
    <mergeCell ref="F24:G24"/>
    <mergeCell ref="B29:E29"/>
    <mergeCell ref="F29:I29"/>
    <mergeCell ref="F36:H36"/>
    <mergeCell ref="F37:H37"/>
    <mergeCell ref="F38:H38"/>
    <mergeCell ref="J36:K36"/>
    <mergeCell ref="J37:K37"/>
    <mergeCell ref="J38:K38"/>
    <mergeCell ref="F33:H33"/>
    <mergeCell ref="F34:H34"/>
    <mergeCell ref="C35:D38"/>
    <mergeCell ref="F35:H35"/>
    <mergeCell ref="I35:I38"/>
    <mergeCell ref="B45:D45"/>
    <mergeCell ref="F45:H45"/>
    <mergeCell ref="F46:I46"/>
    <mergeCell ref="C47:D50"/>
    <mergeCell ref="F47:H47"/>
    <mergeCell ref="I47:I50"/>
    <mergeCell ref="F48:H48"/>
    <mergeCell ref="C39:D39"/>
    <mergeCell ref="F39:H39"/>
    <mergeCell ref="F40:I40"/>
    <mergeCell ref="F41:I41"/>
    <mergeCell ref="F52:H52"/>
    <mergeCell ref="F53:H53"/>
    <mergeCell ref="F54:H54"/>
    <mergeCell ref="F49:H49"/>
    <mergeCell ref="F50:H50"/>
    <mergeCell ref="C51:D54"/>
    <mergeCell ref="F51:H51"/>
    <mergeCell ref="I51:I54"/>
    <mergeCell ref="J48:K48"/>
    <mergeCell ref="F60:I60"/>
    <mergeCell ref="C61:D64"/>
    <mergeCell ref="F61:H61"/>
    <mergeCell ref="I61:I64"/>
    <mergeCell ref="F62:H62"/>
    <mergeCell ref="F63:H63"/>
    <mergeCell ref="C55:D55"/>
    <mergeCell ref="F55:H55"/>
    <mergeCell ref="F56:I56"/>
    <mergeCell ref="B59:D59"/>
    <mergeCell ref="F59:H59"/>
    <mergeCell ref="F66:H66"/>
    <mergeCell ref="F67:H67"/>
    <mergeCell ref="F68:H68"/>
    <mergeCell ref="J65:K65"/>
    <mergeCell ref="L65:L68"/>
    <mergeCell ref="J66:K66"/>
    <mergeCell ref="F64:H64"/>
    <mergeCell ref="C65:D68"/>
    <mergeCell ref="F65:H65"/>
    <mergeCell ref="I65:I68"/>
    <mergeCell ref="J67:K67"/>
    <mergeCell ref="J68:K68"/>
    <mergeCell ref="F74:I74"/>
    <mergeCell ref="C75:D78"/>
    <mergeCell ref="F75:H75"/>
    <mergeCell ref="I75:I78"/>
    <mergeCell ref="F76:H76"/>
    <mergeCell ref="F77:H77"/>
    <mergeCell ref="C69:D69"/>
    <mergeCell ref="F69:H69"/>
    <mergeCell ref="F70:I70"/>
    <mergeCell ref="B73:D73"/>
    <mergeCell ref="F73:H73"/>
    <mergeCell ref="F80:H80"/>
    <mergeCell ref="F81:H81"/>
    <mergeCell ref="F82:H82"/>
    <mergeCell ref="J79:K79"/>
    <mergeCell ref="L79:L82"/>
    <mergeCell ref="J80:K80"/>
    <mergeCell ref="F78:H78"/>
    <mergeCell ref="C79:D82"/>
    <mergeCell ref="F79:H79"/>
    <mergeCell ref="I79:I82"/>
    <mergeCell ref="J81:K81"/>
    <mergeCell ref="J82:K82"/>
    <mergeCell ref="J95:K95"/>
    <mergeCell ref="J96:K96"/>
    <mergeCell ref="F88:I88"/>
    <mergeCell ref="C89:D92"/>
    <mergeCell ref="F89:H89"/>
    <mergeCell ref="I89:I92"/>
    <mergeCell ref="F90:H90"/>
    <mergeCell ref="F91:H91"/>
    <mergeCell ref="C83:D83"/>
    <mergeCell ref="F83:H83"/>
    <mergeCell ref="F84:I84"/>
    <mergeCell ref="B87:D87"/>
    <mergeCell ref="F87:H87"/>
    <mergeCell ref="J39:K39"/>
    <mergeCell ref="L31:L34"/>
    <mergeCell ref="L35:L38"/>
    <mergeCell ref="J30:L30"/>
    <mergeCell ref="J46:L46"/>
    <mergeCell ref="J47:K47"/>
    <mergeCell ref="C97:D97"/>
    <mergeCell ref="F97:H97"/>
    <mergeCell ref="F98:I98"/>
    <mergeCell ref="J31:K31"/>
    <mergeCell ref="J32:K32"/>
    <mergeCell ref="J33:K33"/>
    <mergeCell ref="J34:K34"/>
    <mergeCell ref="J35:K35"/>
    <mergeCell ref="F94:H94"/>
    <mergeCell ref="F95:H95"/>
    <mergeCell ref="F96:H96"/>
    <mergeCell ref="J93:K93"/>
    <mergeCell ref="L93:L96"/>
    <mergeCell ref="J94:K94"/>
    <mergeCell ref="F92:H92"/>
    <mergeCell ref="C93:D96"/>
    <mergeCell ref="F93:H93"/>
    <mergeCell ref="I93:I96"/>
    <mergeCell ref="J56:L56"/>
    <mergeCell ref="J60:L60"/>
    <mergeCell ref="J61:K61"/>
    <mergeCell ref="L61:L64"/>
    <mergeCell ref="J62:K62"/>
    <mergeCell ref="J63:K63"/>
    <mergeCell ref="J64:K64"/>
    <mergeCell ref="J49:K49"/>
    <mergeCell ref="J50:K50"/>
    <mergeCell ref="J51:K51"/>
    <mergeCell ref="J52:K52"/>
    <mergeCell ref="J53:K53"/>
    <mergeCell ref="J54:K54"/>
    <mergeCell ref="J40:L40"/>
    <mergeCell ref="C9:I9"/>
    <mergeCell ref="J97:K97"/>
    <mergeCell ref="J98:L98"/>
    <mergeCell ref="J83:K83"/>
    <mergeCell ref="J84:L84"/>
    <mergeCell ref="J88:L88"/>
    <mergeCell ref="J89:K89"/>
    <mergeCell ref="L89:L92"/>
    <mergeCell ref="J90:K90"/>
    <mergeCell ref="J91:K91"/>
    <mergeCell ref="J92:K92"/>
    <mergeCell ref="J69:K69"/>
    <mergeCell ref="J70:L70"/>
    <mergeCell ref="J74:L74"/>
    <mergeCell ref="J75:K75"/>
    <mergeCell ref="L75:L78"/>
    <mergeCell ref="J76:K76"/>
    <mergeCell ref="J77:K77"/>
    <mergeCell ref="J78:K78"/>
    <mergeCell ref="J55:K55"/>
    <mergeCell ref="J41:L41"/>
    <mergeCell ref="L47:L50"/>
    <mergeCell ref="L51:L54"/>
    <mergeCell ref="M30:N30"/>
    <mergeCell ref="M31:N31"/>
    <mergeCell ref="M32:N32"/>
    <mergeCell ref="M33:N33"/>
    <mergeCell ref="M34:N34"/>
    <mergeCell ref="M35:N35"/>
    <mergeCell ref="M36:N36"/>
    <mergeCell ref="M37:N37"/>
    <mergeCell ref="M38:N38"/>
    <mergeCell ref="M39:N39"/>
    <mergeCell ref="M40:N40"/>
    <mergeCell ref="M46:N46"/>
    <mergeCell ref="M47:N47"/>
    <mergeCell ref="M48:N48"/>
    <mergeCell ref="M49:N49"/>
    <mergeCell ref="M50:N50"/>
    <mergeCell ref="M51:N51"/>
    <mergeCell ref="M52:N52"/>
    <mergeCell ref="M74:N74"/>
    <mergeCell ref="M75:N75"/>
    <mergeCell ref="M76:N76"/>
    <mergeCell ref="M53:N53"/>
    <mergeCell ref="M54:N54"/>
    <mergeCell ref="M55:N55"/>
    <mergeCell ref="M56:N56"/>
    <mergeCell ref="M60:N60"/>
    <mergeCell ref="M61:N61"/>
    <mergeCell ref="M62:N62"/>
    <mergeCell ref="M63:N63"/>
    <mergeCell ref="M64:N64"/>
    <mergeCell ref="M99:N99"/>
    <mergeCell ref="M89:N89"/>
    <mergeCell ref="M90:N90"/>
    <mergeCell ref="M91:N91"/>
    <mergeCell ref="M92:N92"/>
    <mergeCell ref="M93:N93"/>
    <mergeCell ref="M94:N94"/>
    <mergeCell ref="M95:N95"/>
    <mergeCell ref="M96:N96"/>
    <mergeCell ref="M97:N97"/>
    <mergeCell ref="O31:P40"/>
    <mergeCell ref="O70:P70"/>
    <mergeCell ref="O84:P84"/>
    <mergeCell ref="O98:P98"/>
    <mergeCell ref="M98:N98"/>
    <mergeCell ref="M41:N41"/>
    <mergeCell ref="M57:N57"/>
    <mergeCell ref="M71:N71"/>
    <mergeCell ref="M85:N85"/>
    <mergeCell ref="M77:N77"/>
    <mergeCell ref="M78:N78"/>
    <mergeCell ref="M79:N79"/>
    <mergeCell ref="M80:N80"/>
    <mergeCell ref="M81:N81"/>
    <mergeCell ref="M82:N82"/>
    <mergeCell ref="M83:N83"/>
    <mergeCell ref="M84:N84"/>
    <mergeCell ref="M88:N88"/>
    <mergeCell ref="M65:N65"/>
    <mergeCell ref="M66:N66"/>
    <mergeCell ref="M67:N67"/>
    <mergeCell ref="M68:N68"/>
    <mergeCell ref="M69:N69"/>
    <mergeCell ref="M70:N70"/>
  </mergeCells>
  <conditionalFormatting sqref="C24:F24">
    <cfRule type="containsText" dxfId="23" priority="37" operator="containsText" text="N/A">
      <formula>NOT(ISERROR(SEARCH("N/A",C24)))</formula>
    </cfRule>
  </conditionalFormatting>
  <conditionalFormatting sqref="F40:I40">
    <cfRule type="cellIs" priority="32" stopIfTrue="1" operator="equal">
      <formula>0</formula>
    </cfRule>
  </conditionalFormatting>
  <conditionalFormatting sqref="H24:I24">
    <cfRule type="containsText" dxfId="20" priority="35" operator="containsText" text="N/A">
      <formula>NOT(ISERROR(SEARCH("N/A",H24)))</formula>
    </cfRule>
  </conditionalFormatting>
  <conditionalFormatting sqref="I14">
    <cfRule type="expression" dxfId="19" priority="41">
      <formula>$F$15="..."</formula>
    </cfRule>
  </conditionalFormatting>
  <conditionalFormatting sqref="I14:I17">
    <cfRule type="cellIs" priority="16" stopIfTrue="1" operator="equal">
      <formula>0</formula>
    </cfRule>
    <cfRule type="cellIs" dxfId="18" priority="42" operator="lessThanOrEqual">
      <formula>$H$14</formula>
    </cfRule>
    <cfRule type="cellIs" dxfId="17" priority="43" operator="greaterThan">
      <formula>$H$14</formula>
    </cfRule>
  </conditionalFormatting>
  <conditionalFormatting sqref="I24">
    <cfRule type="cellIs" priority="38" stopIfTrue="1" operator="equal">
      <formula>0</formula>
    </cfRule>
    <cfRule type="cellIs" dxfId="16" priority="39" operator="lessThanOrEqual">
      <formula>$H$23</formula>
    </cfRule>
    <cfRule type="cellIs" dxfId="15" priority="40" operator="greaterThan">
      <formula>$H$23</formula>
    </cfRule>
  </conditionalFormatting>
  <conditionalFormatting sqref="J40">
    <cfRule type="cellIs" dxfId="14" priority="29" stopIfTrue="1" operator="equal">
      <formula>0</formula>
    </cfRule>
  </conditionalFormatting>
  <conditionalFormatting sqref="L14">
    <cfRule type="expression" dxfId="11" priority="13">
      <formula>$F$15="..."</formula>
    </cfRule>
  </conditionalFormatting>
  <conditionalFormatting sqref="L14:L17">
    <cfRule type="cellIs" priority="12" stopIfTrue="1" operator="equal">
      <formula>0</formula>
    </cfRule>
    <cfRule type="cellIs" dxfId="10" priority="14" operator="lessThanOrEqual">
      <formula>$K$14</formula>
    </cfRule>
    <cfRule type="cellIs" dxfId="9" priority="15" operator="greaterThan">
      <formula>$K$14</formula>
    </cfRule>
  </conditionalFormatting>
  <conditionalFormatting sqref="M57">
    <cfRule type="expression" dxfId="8" priority="25">
      <formula>$M$57="NOTA: CAL REAJUSTAR AJUT PROPOSAT"</formula>
    </cfRule>
  </conditionalFormatting>
  <conditionalFormatting sqref="M71">
    <cfRule type="expression" dxfId="7" priority="24">
      <formula>$M$71="NOTA: CAL REAJUSTAR AJUT PROPOSAT"</formula>
    </cfRule>
  </conditionalFormatting>
  <conditionalFormatting sqref="M85">
    <cfRule type="expression" dxfId="6" priority="10">
      <formula>$M$71="NOTA: CAL REAJUSTAR AJUT PROPOSAT"</formula>
    </cfRule>
  </conditionalFormatting>
  <conditionalFormatting sqref="M99">
    <cfRule type="expression" dxfId="5" priority="9">
      <formula>$M$71="NOTA: CAL REAJUSTAR AJUT PROPOSAT"</formula>
    </cfRule>
  </conditionalFormatting>
  <conditionalFormatting sqref="M31:N40">
    <cfRule type="expression" dxfId="4" priority="2">
      <formula>$O$31=AQUESTA</formula>
    </cfRule>
  </conditionalFormatting>
  <conditionalFormatting sqref="O70">
    <cfRule type="containsText" dxfId="3" priority="5" operator="containsText" text="PRESSUPOST TECNIO LIMITAT A 100.000€">
      <formula>NOT(ISERROR(SEARCH("PRESSUPOST TECNIO LIMITAT A 100.000€",O70)))</formula>
    </cfRule>
  </conditionalFormatting>
  <conditionalFormatting sqref="O84">
    <cfRule type="containsText" dxfId="2" priority="4" operator="containsText" text="PRESSUPOST TECNIO LIMITAT A 100.000€">
      <formula>NOT(ISERROR(SEARCH("PRESSUPOST TECNIO LIMITAT A 100.000€",O84)))</formula>
    </cfRule>
  </conditionalFormatting>
  <conditionalFormatting sqref="O98">
    <cfRule type="containsText" dxfId="1" priority="3" operator="containsText" text="PRESSUPOST TECNIO LIMITAT A 100.000€">
      <formula>NOT(ISERROR(SEARCH("PRESSUPOST TECNIO LIMITAT A 100.000€",O98)))</formula>
    </cfRule>
  </conditionalFormatting>
  <conditionalFormatting sqref="O31:P40">
    <cfRule type="containsText" dxfId="0" priority="1" operator="containsText" text="AQUEST SUMATORI NO COINCIDEIX ">
      <formula>NOT(ISERROR(SEARCH("AQUEST SUMATORI NO COINCIDEIX ",O31)))</formula>
    </cfRule>
  </conditionalFormatting>
  <pageMargins left="0.70866141732283472" right="0.70866141732283472" top="0.74803149606299213" bottom="0.74803149606299213" header="0.31496062992125984" footer="0.31496062992125984"/>
  <pageSetup paperSize="9" scale="26" orientation="portrait" r:id="rId1"/>
  <headerFooter>
    <oddFooter>&amp;R&amp;8Pressupost  RD 2023
Versió 2, 3 d'abril de 2023</oddFooter>
  </headerFooter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33" operator="greaterThanOrEqual" id="{E3690311-9DE5-4B2C-BADA-512A45852479}">
            <xm:f>Desplegables!$H$16</xm:f>
            <x14:dxf>
              <font>
                <color rgb="FF006100"/>
              </font>
              <fill>
                <patternFill>
                  <bgColor rgb="FFC6ECCE"/>
                </patternFill>
              </fill>
            </x14:dxf>
          </x14:cfRule>
          <x14:cfRule type="cellIs" priority="34" operator="lessThan" id="{8C0A14B3-90EE-4891-8F99-8724F0A0B870}">
            <xm:f>Desplegables!$H$16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F40</xm:sqref>
        </x14:conditionalFormatting>
        <x14:conditionalFormatting xmlns:xm="http://schemas.microsoft.com/office/excel/2006/main">
          <x14:cfRule type="cellIs" priority="30" operator="greaterThanOrEqual" id="{4B95C9CF-A6B4-4AB2-8CD6-AB20762E4CF8}">
            <xm:f>Desplegables!$H$16</xm:f>
            <x14:dxf>
              <font>
                <color rgb="FF006100"/>
              </font>
              <fill>
                <patternFill>
                  <bgColor rgb="FFC6ECCE"/>
                </patternFill>
              </fill>
            </x14:dxf>
          </x14:cfRule>
          <x14:cfRule type="cellIs" priority="31" operator="lessThan" id="{E40FB2A8-0777-4409-87ED-D70B5409453D}">
            <xm:f>Desplegables!$H$16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J40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F6C6B48F-5ADF-4765-8FEA-26874C15242F}">
          <x14:formula1>
            <xm:f>Desplegables!$I$6:$I$7</xm:f>
          </x14:formula1>
          <xm:sqref>B24</xm:sqref>
        </x14:dataValidation>
        <x14:dataValidation type="list" allowBlank="1" showInputMessage="1" showErrorMessage="1" xr:uid="{C43F5C70-9378-4CAF-BF3A-77120BFC7976}">
          <x14:formula1>
            <xm:f>IF($B$24="SI",Desplegables!$J$6:$J$24,Desplegables!$J$25)</xm:f>
          </x14:formula1>
          <xm:sqref>E24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949117-485D-4A26-8114-94AFAC83366F}">
  <dimension ref="A1:BM2"/>
  <sheetViews>
    <sheetView topLeftCell="AZ1" zoomScale="92" workbookViewId="0">
      <selection activeCell="BM2" sqref="BM2"/>
    </sheetView>
  </sheetViews>
  <sheetFormatPr defaultColWidth="19.54296875" defaultRowHeight="14.5" x14ac:dyDescent="0.35"/>
  <sheetData>
    <row r="1" spans="1:65" ht="58" x14ac:dyDescent="0.35">
      <c r="A1" s="214" t="s">
        <v>187</v>
      </c>
      <c r="B1" s="214" t="s">
        <v>188</v>
      </c>
      <c r="C1" s="214" t="s">
        <v>183</v>
      </c>
      <c r="D1" s="214" t="s">
        <v>28</v>
      </c>
      <c r="E1" s="222" t="s">
        <v>240</v>
      </c>
      <c r="F1" s="222" t="s">
        <v>247</v>
      </c>
      <c r="G1" s="223" t="s">
        <v>225</v>
      </c>
      <c r="H1" s="223" t="s">
        <v>226</v>
      </c>
      <c r="I1" s="223" t="s">
        <v>239</v>
      </c>
      <c r="J1" s="219" t="s">
        <v>189</v>
      </c>
      <c r="K1" s="219" t="s">
        <v>190</v>
      </c>
      <c r="L1" s="220" t="s">
        <v>242</v>
      </c>
      <c r="M1" s="220" t="s">
        <v>198</v>
      </c>
      <c r="N1" s="220" t="s">
        <v>195</v>
      </c>
      <c r="O1" s="220" t="s">
        <v>196</v>
      </c>
      <c r="P1" s="220" t="s">
        <v>197</v>
      </c>
      <c r="Q1" s="220" t="s">
        <v>250</v>
      </c>
      <c r="R1" s="220" t="s">
        <v>194</v>
      </c>
      <c r="S1" s="220" t="s">
        <v>227</v>
      </c>
      <c r="T1" s="220" t="s">
        <v>228</v>
      </c>
      <c r="U1" s="220" t="s">
        <v>229</v>
      </c>
      <c r="V1" s="220" t="s">
        <v>191</v>
      </c>
      <c r="W1" s="220" t="s">
        <v>193</v>
      </c>
      <c r="X1" s="216" t="s">
        <v>199</v>
      </c>
      <c r="Y1" s="216" t="s">
        <v>200</v>
      </c>
      <c r="Z1" s="216" t="s">
        <v>243</v>
      </c>
      <c r="AA1" s="216" t="s">
        <v>201</v>
      </c>
      <c r="AB1" s="216" t="s">
        <v>202</v>
      </c>
      <c r="AC1" s="216" t="s">
        <v>203</v>
      </c>
      <c r="AD1" s="216" t="s">
        <v>204</v>
      </c>
      <c r="AE1" s="216" t="s">
        <v>248</v>
      </c>
      <c r="AF1" s="216" t="s">
        <v>205</v>
      </c>
      <c r="AG1" s="216" t="s">
        <v>230</v>
      </c>
      <c r="AH1" s="216" t="s">
        <v>231</v>
      </c>
      <c r="AI1" s="216" t="s">
        <v>232</v>
      </c>
      <c r="AJ1" s="216" t="s">
        <v>206</v>
      </c>
      <c r="AK1" s="216" t="s">
        <v>192</v>
      </c>
      <c r="AL1" s="217" t="s">
        <v>207</v>
      </c>
      <c r="AM1" s="217" t="s">
        <v>208</v>
      </c>
      <c r="AN1" s="217" t="s">
        <v>244</v>
      </c>
      <c r="AO1" s="217" t="s">
        <v>209</v>
      </c>
      <c r="AP1" s="217" t="s">
        <v>210</v>
      </c>
      <c r="AQ1" s="217" t="s">
        <v>211</v>
      </c>
      <c r="AR1" s="217" t="s">
        <v>212</v>
      </c>
      <c r="AS1" s="217" t="s">
        <v>251</v>
      </c>
      <c r="AT1" s="217" t="s">
        <v>213</v>
      </c>
      <c r="AU1" s="217" t="s">
        <v>233</v>
      </c>
      <c r="AV1" s="217" t="s">
        <v>234</v>
      </c>
      <c r="AW1" s="217" t="s">
        <v>235</v>
      </c>
      <c r="AX1" s="217" t="s">
        <v>214</v>
      </c>
      <c r="AY1" s="217" t="s">
        <v>215</v>
      </c>
      <c r="AZ1" s="218" t="s">
        <v>216</v>
      </c>
      <c r="BA1" s="218" t="s">
        <v>217</v>
      </c>
      <c r="BB1" s="218" t="s">
        <v>245</v>
      </c>
      <c r="BC1" s="218" t="s">
        <v>218</v>
      </c>
      <c r="BD1" s="218" t="s">
        <v>219</v>
      </c>
      <c r="BE1" s="218" t="s">
        <v>220</v>
      </c>
      <c r="BF1" s="218" t="s">
        <v>221</v>
      </c>
      <c r="BG1" s="218" t="s">
        <v>251</v>
      </c>
      <c r="BH1" s="218" t="s">
        <v>222</v>
      </c>
      <c r="BI1" s="218" t="s">
        <v>236</v>
      </c>
      <c r="BJ1" s="218" t="s">
        <v>237</v>
      </c>
      <c r="BK1" s="218" t="s">
        <v>238</v>
      </c>
      <c r="BL1" s="218" t="s">
        <v>223</v>
      </c>
      <c r="BM1" s="218" t="s">
        <v>224</v>
      </c>
    </row>
    <row r="2" spans="1:65" x14ac:dyDescent="0.35">
      <c r="A2" s="215" t="str">
        <f>IF('EMPRESA 1 - Líder'!E12="","...",'EMPRESA 1 - Líder'!E12)</f>
        <v>...</v>
      </c>
      <c r="B2" s="215" t="str">
        <f>IF('EMPRESA 1 - Líder'!E7="","...",'EMPRESA 1 - Líder'!E7)</f>
        <v>...</v>
      </c>
      <c r="C2" s="215" t="str">
        <f>IF('EMPRESA 1 - Líder'!E10="","...",'EMPRESA 1 - Líder'!E10)</f>
        <v>...</v>
      </c>
      <c r="D2" s="215" t="str">
        <f>IF('EMPRESA 1 - Líder'!E13="","...",'EMPRESA 1 - Líder'!E13)</f>
        <v>...</v>
      </c>
      <c r="E2" s="215" t="str">
        <f>IF('Pressupost Global - Resum'!B24="","...",'Pressupost Global - Resum'!B24)</f>
        <v>...</v>
      </c>
      <c r="F2" s="215" t="str">
        <f>IF('Pressupost Global - Resum'!E24="","...",'Pressupost Global - Resum'!E24)</f>
        <v>...</v>
      </c>
      <c r="G2" s="221">
        <f>'Pressupost Global - Resum'!F40</f>
        <v>0</v>
      </c>
      <c r="H2" s="221">
        <f>'Pressupost Global - Resum'!J40</f>
        <v>0</v>
      </c>
      <c r="I2" s="215">
        <f>'Pressupost Global - Resum'!M40</f>
        <v>0</v>
      </c>
      <c r="J2" s="215" t="str">
        <f>IF('EMPRESA 1 - Líder'!E7="","...",'EMPRESA 1 - Líder'!E12&amp;"-00")</f>
        <v>...</v>
      </c>
      <c r="K2" s="215" t="str">
        <f>IF('EMPRESA 1 - Líder'!E7="","...",'EMPRESA 1 - Líder'!E7)</f>
        <v>...</v>
      </c>
      <c r="L2" s="215">
        <f>'EMPRESA 1 - Líder'!E9</f>
        <v>0</v>
      </c>
      <c r="M2" s="227">
        <f>'EMPRESA 1 - Líder'!F94</f>
        <v>0</v>
      </c>
      <c r="N2" s="227">
        <f>'EMPRESA 1 - Líder'!C90</f>
        <v>0</v>
      </c>
      <c r="O2" s="227">
        <f>'EMPRESA 1 - Líder'!F90</f>
        <v>0</v>
      </c>
      <c r="P2" s="227">
        <f>'EMPRESA 1 - Líder'!C92</f>
        <v>0</v>
      </c>
      <c r="Q2" s="227">
        <f>'EMPRESA 1 - Líder'!F92</f>
        <v>0</v>
      </c>
      <c r="R2" s="227">
        <f>'EMPRESA 1 - Líder'!J83</f>
        <v>0</v>
      </c>
      <c r="S2" s="227">
        <f>'EMPRESA 1 - Líder'!K74</f>
        <v>0</v>
      </c>
      <c r="T2" s="227">
        <f>'EMPRESA 1 - Líder'!K78</f>
        <v>0</v>
      </c>
      <c r="U2" s="227">
        <f>'EMPRESA 1 - Líder'!K82</f>
        <v>0</v>
      </c>
      <c r="V2" s="227">
        <f>'EMPRESA 1 - Líder'!M83</f>
        <v>0</v>
      </c>
      <c r="W2" s="227">
        <f>'Pressupost Global - Resum'!N14</f>
        <v>0</v>
      </c>
      <c r="X2" s="215" t="str">
        <f>IF('BENEFICIARI 2'!E7="","...",'BENEFICIARI 2'!E12&amp;"-01")</f>
        <v>...</v>
      </c>
      <c r="Y2" s="215" t="str">
        <f>IF('BENEFICIARI 2'!E7="","...",'BENEFICIARI 2'!E7)</f>
        <v>...</v>
      </c>
      <c r="Z2" s="215" t="str">
        <f>IF('BENEFICIARI 2'!E9="","...",'BENEFICIARI 2'!E9)</f>
        <v>...</v>
      </c>
      <c r="AA2" s="227">
        <f>'BENEFICIARI 2'!F94</f>
        <v>0</v>
      </c>
      <c r="AB2" s="227">
        <f>'BENEFICIARI 2'!C90</f>
        <v>0</v>
      </c>
      <c r="AC2" s="227">
        <f>'BENEFICIARI 2'!F90</f>
        <v>0</v>
      </c>
      <c r="AD2" s="227">
        <f>'BENEFICIARI 2'!C92</f>
        <v>0</v>
      </c>
      <c r="AE2" s="227">
        <f>'BENEFICIARI 2'!F92</f>
        <v>0</v>
      </c>
      <c r="AF2" s="227">
        <f>'BENEFICIARI 2'!J83</f>
        <v>0</v>
      </c>
      <c r="AG2" s="227">
        <f>'BENEFICIARI 2'!K74</f>
        <v>0</v>
      </c>
      <c r="AH2" s="227">
        <f>'BENEFICIARI 2'!K78</f>
        <v>0</v>
      </c>
      <c r="AI2" s="227">
        <f>'BENEFICIARI 2'!K82</f>
        <v>0</v>
      </c>
      <c r="AJ2" s="227">
        <f>'BENEFICIARI 2'!M83</f>
        <v>0</v>
      </c>
      <c r="AK2" s="227">
        <f>'Pressupost Global - Resum'!N15</f>
        <v>0</v>
      </c>
      <c r="AL2" s="215" t="str">
        <f>IF('BENEFICIARI 3'!E7="","...",'BENEFICIARI 3'!E12&amp;"-02")</f>
        <v>...</v>
      </c>
      <c r="AM2" s="215" t="str">
        <f>IF('BENEFICIARI 3'!E7="","...",'BENEFICIARI 3'!E7)</f>
        <v>...</v>
      </c>
      <c r="AN2" s="215" t="str">
        <f>IF('BENEFICIARI 3'!E9="","...",'BENEFICIARI 3'!E9)</f>
        <v>...</v>
      </c>
      <c r="AO2" s="227">
        <f>'BENEFICIARI 3'!F94</f>
        <v>0</v>
      </c>
      <c r="AP2" s="227">
        <f>'BENEFICIARI 3'!C90</f>
        <v>0</v>
      </c>
      <c r="AQ2" s="227">
        <f>'BENEFICIARI 3'!F90</f>
        <v>0</v>
      </c>
      <c r="AR2" s="227">
        <f>'BENEFICIARI 3'!C92</f>
        <v>0</v>
      </c>
      <c r="AS2" s="227">
        <f>'BENEFICIARI 3'!F92</f>
        <v>0</v>
      </c>
      <c r="AT2" s="227">
        <f>'BENEFICIARI 3'!J83</f>
        <v>0</v>
      </c>
      <c r="AU2" s="227">
        <f>'BENEFICIARI 3'!K74</f>
        <v>0</v>
      </c>
      <c r="AV2" s="227">
        <f>'BENEFICIARI 3'!K78</f>
        <v>0</v>
      </c>
      <c r="AW2" s="227">
        <f>'BENEFICIARI 3'!K82</f>
        <v>0</v>
      </c>
      <c r="AX2" s="227">
        <f>'BENEFICIARI 3'!M83</f>
        <v>0</v>
      </c>
      <c r="AY2" s="227">
        <f>'Pressupost Global - Resum'!N16</f>
        <v>0</v>
      </c>
      <c r="AZ2" s="215" t="str">
        <f>IF('BENEFICIARI 4'!E7="","...",'BENEFICIARI 4'!E12&amp;"-03")</f>
        <v>...</v>
      </c>
      <c r="BA2" s="215" t="str">
        <f>IF('BENEFICIARI 4'!E7="","...",'BENEFICIARI 4'!E7)</f>
        <v>...</v>
      </c>
      <c r="BB2" s="215" t="str">
        <f>IF('BENEFICIARI 4'!E9="","...",'BENEFICIARI 4'!E9)</f>
        <v>...</v>
      </c>
      <c r="BC2" s="227">
        <f>IF('BENEFICIARI 4'!F94="","...",'BENEFICIARI 4'!F94)</f>
        <v>0</v>
      </c>
      <c r="BD2" s="227">
        <f>'BENEFICIARI 4'!C90</f>
        <v>0</v>
      </c>
      <c r="BE2" s="227">
        <f>'BENEFICIARI 4'!F90</f>
        <v>0</v>
      </c>
      <c r="BF2" s="227">
        <f>'BENEFICIARI 4'!C92</f>
        <v>0</v>
      </c>
      <c r="BG2" s="227">
        <f>'BENEFICIARI 4'!F92</f>
        <v>0</v>
      </c>
      <c r="BH2" s="227">
        <f>'BENEFICIARI 4'!J83</f>
        <v>0</v>
      </c>
      <c r="BI2" s="227">
        <f>'BENEFICIARI 4'!K74</f>
        <v>0</v>
      </c>
      <c r="BJ2" s="227">
        <f>'BENEFICIARI 4'!K78</f>
        <v>0</v>
      </c>
      <c r="BK2" s="227">
        <f>'BENEFICIARI 4'!K82</f>
        <v>0</v>
      </c>
      <c r="BL2" s="227">
        <f>'BENEFICIARI 4'!M83</f>
        <v>0</v>
      </c>
      <c r="BM2" s="227">
        <f>'Pressupost Global - Resum'!N17</f>
        <v>0</v>
      </c>
    </row>
  </sheetData>
  <sheetProtection algorithmName="SHA-512" hashValue="NRQhYDobe9CdcaIR0n7eo/lXiHteqy9T6EbH0tjhZ68eNtAwPkDkA8Kcs4nhb1QNM3lcI/8/1HOFYIwD+OaMKw==" saltValue="uIRPj/sfM65OAxhvDahIcw==" spinCount="100000" sheet="1" objects="1" scenarios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D72A41-ECD6-4E6B-A7FB-E5743E90BB8D}">
  <sheetPr codeName="Hoja2"/>
  <dimension ref="A5:BQ75"/>
  <sheetViews>
    <sheetView topLeftCell="XFD1" workbookViewId="0">
      <selection sqref="A1:XFD1048576"/>
    </sheetView>
  </sheetViews>
  <sheetFormatPr defaultColWidth="0" defaultRowHeight="14.5" x14ac:dyDescent="0.35"/>
  <cols>
    <col min="1" max="1" width="3" style="1" hidden="1" customWidth="1"/>
    <col min="2" max="2" width="8.7265625" style="1" hidden="1" customWidth="1"/>
    <col min="3" max="3" width="3" style="1" hidden="1" customWidth="1"/>
    <col min="4" max="4" width="26.453125" style="1" hidden="1" customWidth="1"/>
    <col min="5" max="5" width="24.81640625" style="1" hidden="1" customWidth="1"/>
    <col min="6" max="6" width="21.1796875" style="1" hidden="1" customWidth="1"/>
    <col min="7" max="7" width="16.26953125" style="1" hidden="1" customWidth="1"/>
    <col min="8" max="9" width="25.1796875" style="1" hidden="1" customWidth="1"/>
    <col min="10" max="10" width="38.26953125" style="1" hidden="1" customWidth="1"/>
    <col min="11" max="13" width="11.453125" style="1" hidden="1" customWidth="1"/>
    <col min="14" max="69" width="0" style="1" hidden="1" customWidth="1"/>
    <col min="70" max="16384" width="11.453125" hidden="1"/>
  </cols>
  <sheetData>
    <row r="5" spans="2:10" x14ac:dyDescent="0.35">
      <c r="B5" s="8" t="s">
        <v>69</v>
      </c>
      <c r="D5" s="8" t="s">
        <v>0</v>
      </c>
      <c r="E5" s="8" t="s">
        <v>44</v>
      </c>
      <c r="G5" s="8" t="s">
        <v>70</v>
      </c>
      <c r="I5" s="8" t="s">
        <v>140</v>
      </c>
      <c r="J5" s="8" t="s">
        <v>141</v>
      </c>
    </row>
    <row r="6" spans="2:10" x14ac:dyDescent="0.35">
      <c r="B6" s="18">
        <v>1</v>
      </c>
      <c r="D6" s="11" t="s">
        <v>7</v>
      </c>
      <c r="E6" s="11" t="s">
        <v>15</v>
      </c>
      <c r="G6" s="18" t="s">
        <v>71</v>
      </c>
      <c r="I6" s="18" t="s">
        <v>71</v>
      </c>
      <c r="J6" s="18" t="s">
        <v>142</v>
      </c>
    </row>
    <row r="7" spans="2:10" x14ac:dyDescent="0.35">
      <c r="B7" s="18">
        <v>2</v>
      </c>
      <c r="D7" s="11" t="s">
        <v>6</v>
      </c>
      <c r="E7" s="11" t="s">
        <v>16</v>
      </c>
      <c r="G7" s="18" t="s">
        <v>72</v>
      </c>
      <c r="I7" s="18" t="s">
        <v>72</v>
      </c>
      <c r="J7" s="18" t="s">
        <v>156</v>
      </c>
    </row>
    <row r="8" spans="2:10" x14ac:dyDescent="0.35">
      <c r="B8" s="18">
        <v>3</v>
      </c>
      <c r="D8" s="11" t="s">
        <v>29</v>
      </c>
      <c r="E8" s="11" t="s">
        <v>17</v>
      </c>
      <c r="G8" s="18" t="s">
        <v>73</v>
      </c>
      <c r="I8" s="18" t="s">
        <v>73</v>
      </c>
      <c r="J8" s="18" t="s">
        <v>246</v>
      </c>
    </row>
    <row r="9" spans="2:10" x14ac:dyDescent="0.35">
      <c r="B9" s="18">
        <v>4</v>
      </c>
      <c r="E9" s="11" t="s">
        <v>66</v>
      </c>
      <c r="J9" s="18" t="s">
        <v>148</v>
      </c>
    </row>
    <row r="10" spans="2:10" x14ac:dyDescent="0.35">
      <c r="B10" s="18">
        <v>5</v>
      </c>
      <c r="J10" s="18" t="s">
        <v>151</v>
      </c>
    </row>
    <row r="11" spans="2:10" x14ac:dyDescent="0.35">
      <c r="B11" s="18">
        <v>6</v>
      </c>
      <c r="J11" s="18" t="s">
        <v>143</v>
      </c>
    </row>
    <row r="12" spans="2:10" x14ac:dyDescent="0.35">
      <c r="B12" s="18">
        <v>7</v>
      </c>
      <c r="D12" s="9" t="s">
        <v>0</v>
      </c>
      <c r="E12" s="9" t="s">
        <v>22</v>
      </c>
      <c r="F12" s="9" t="s">
        <v>23</v>
      </c>
      <c r="H12" s="35" t="s">
        <v>133</v>
      </c>
      <c r="J12" s="18" t="s">
        <v>146</v>
      </c>
    </row>
    <row r="13" spans="2:10" ht="15" customHeight="1" x14ac:dyDescent="0.35">
      <c r="D13" s="11" t="s">
        <v>7</v>
      </c>
      <c r="E13" s="11" t="s">
        <v>15</v>
      </c>
      <c r="F13" s="12">
        <v>0.7</v>
      </c>
      <c r="H13" s="36">
        <v>250000</v>
      </c>
      <c r="J13" s="18" t="s">
        <v>255</v>
      </c>
    </row>
    <row r="14" spans="2:10" x14ac:dyDescent="0.35">
      <c r="D14" s="11" t="s">
        <v>7</v>
      </c>
      <c r="E14" s="11" t="s">
        <v>16</v>
      </c>
      <c r="F14" s="12">
        <v>0.6</v>
      </c>
      <c r="J14" s="18" t="s">
        <v>147</v>
      </c>
    </row>
    <row r="15" spans="2:10" x14ac:dyDescent="0.35">
      <c r="D15" s="11" t="s">
        <v>7</v>
      </c>
      <c r="E15" s="11" t="s">
        <v>17</v>
      </c>
      <c r="F15" s="12">
        <v>0.5</v>
      </c>
      <c r="H15" s="35" t="s">
        <v>132</v>
      </c>
      <c r="J15" s="18" t="s">
        <v>150</v>
      </c>
    </row>
    <row r="16" spans="2:10" x14ac:dyDescent="0.35">
      <c r="D16" s="11" t="s">
        <v>6</v>
      </c>
      <c r="E16" s="11" t="s">
        <v>15</v>
      </c>
      <c r="F16" s="12">
        <v>0.45</v>
      </c>
      <c r="H16" s="36">
        <v>120000</v>
      </c>
      <c r="J16" s="18" t="s">
        <v>144</v>
      </c>
    </row>
    <row r="17" spans="4:13" x14ac:dyDescent="0.35">
      <c r="D17" s="11" t="s">
        <v>6</v>
      </c>
      <c r="E17" s="11" t="s">
        <v>16</v>
      </c>
      <c r="F17" s="12">
        <v>0.35</v>
      </c>
      <c r="H17" s="2"/>
      <c r="I17" s="2"/>
      <c r="J17" s="18" t="s">
        <v>145</v>
      </c>
    </row>
    <row r="18" spans="4:13" x14ac:dyDescent="0.35">
      <c r="D18" s="11" t="s">
        <v>6</v>
      </c>
      <c r="E18" s="11" t="s">
        <v>17</v>
      </c>
      <c r="F18" s="12">
        <v>0.25</v>
      </c>
      <c r="H18" s="35" t="s">
        <v>135</v>
      </c>
      <c r="I18" s="2"/>
      <c r="J18" s="18" t="s">
        <v>149</v>
      </c>
    </row>
    <row r="19" spans="4:13" x14ac:dyDescent="0.35">
      <c r="D19" s="11" t="s">
        <v>46</v>
      </c>
      <c r="E19" s="11" t="s">
        <v>66</v>
      </c>
      <c r="F19" s="12">
        <v>1</v>
      </c>
      <c r="H19" s="36">
        <v>250000</v>
      </c>
      <c r="I19" s="2"/>
      <c r="J19" s="18" t="s">
        <v>152</v>
      </c>
    </row>
    <row r="20" spans="4:13" s="1" customFormat="1" x14ac:dyDescent="0.35">
      <c r="F20" s="17"/>
      <c r="H20" s="2"/>
      <c r="I20" s="2"/>
      <c r="J20" s="18" t="s">
        <v>157</v>
      </c>
    </row>
    <row r="21" spans="4:13" x14ac:dyDescent="0.35">
      <c r="D21" s="9" t="s">
        <v>0</v>
      </c>
      <c r="E21" s="9" t="s">
        <v>74</v>
      </c>
      <c r="F21" s="9" t="s">
        <v>23</v>
      </c>
      <c r="H21" s="35" t="s">
        <v>134</v>
      </c>
      <c r="I21" s="2"/>
      <c r="J21" s="18" t="s">
        <v>153</v>
      </c>
    </row>
    <row r="22" spans="4:13" x14ac:dyDescent="0.35">
      <c r="D22" s="11" t="s">
        <v>29</v>
      </c>
      <c r="E22" s="11" t="s">
        <v>75</v>
      </c>
      <c r="F22" s="12">
        <v>1</v>
      </c>
      <c r="H22" s="36">
        <v>100000</v>
      </c>
      <c r="I22" s="2"/>
      <c r="J22" s="18" t="s">
        <v>154</v>
      </c>
      <c r="K22" s="2"/>
      <c r="L22" s="2"/>
      <c r="M22" s="2"/>
    </row>
    <row r="23" spans="4:13" x14ac:dyDescent="0.35">
      <c r="J23" s="18" t="s">
        <v>158</v>
      </c>
    </row>
    <row r="24" spans="4:13" x14ac:dyDescent="0.35">
      <c r="D24" s="8" t="s">
        <v>31</v>
      </c>
      <c r="E24" s="13">
        <v>7.0000000000000007E-2</v>
      </c>
      <c r="J24" s="18" t="s">
        <v>155</v>
      </c>
    </row>
    <row r="25" spans="4:13" s="1" customFormat="1" x14ac:dyDescent="0.35">
      <c r="D25" s="10"/>
      <c r="E25" s="16"/>
      <c r="J25" s="18" t="s">
        <v>73</v>
      </c>
    </row>
    <row r="26" spans="4:13" s="1" customFormat="1" x14ac:dyDescent="0.35">
      <c r="D26" s="9" t="s">
        <v>78</v>
      </c>
      <c r="E26" s="9" t="s">
        <v>47</v>
      </c>
      <c r="F26" s="9" t="s">
        <v>48</v>
      </c>
      <c r="G26" s="15"/>
      <c r="H26" s="15"/>
      <c r="I26" s="15"/>
      <c r="J26" s="15"/>
    </row>
    <row r="27" spans="4:13" s="1" customFormat="1" x14ac:dyDescent="0.35">
      <c r="D27" s="12">
        <v>0.1</v>
      </c>
      <c r="E27" s="12">
        <v>0.8</v>
      </c>
      <c r="F27" s="11" t="s">
        <v>15</v>
      </c>
      <c r="G27" s="15"/>
      <c r="H27" s="15"/>
      <c r="I27" s="15"/>
      <c r="J27" s="15"/>
    </row>
    <row r="28" spans="4:13" s="1" customFormat="1" x14ac:dyDescent="0.35">
      <c r="D28" s="12">
        <v>0.1</v>
      </c>
      <c r="E28" s="12">
        <v>0.8</v>
      </c>
      <c r="F28" s="11" t="s">
        <v>16</v>
      </c>
      <c r="G28" s="15"/>
      <c r="H28" s="15"/>
      <c r="I28" s="9" t="s">
        <v>176</v>
      </c>
      <c r="J28" s="9" t="s">
        <v>177</v>
      </c>
    </row>
    <row r="29" spans="4:13" x14ac:dyDescent="0.35">
      <c r="D29" s="12">
        <v>0.1</v>
      </c>
      <c r="E29" s="12">
        <v>0.8</v>
      </c>
      <c r="F29" s="11" t="s">
        <v>17</v>
      </c>
      <c r="G29" s="15"/>
      <c r="H29" s="15"/>
      <c r="I29" s="11" t="s">
        <v>15</v>
      </c>
      <c r="J29" s="12">
        <v>0.2</v>
      </c>
    </row>
    <row r="30" spans="4:13" x14ac:dyDescent="0.35">
      <c r="D30" s="12">
        <v>1</v>
      </c>
      <c r="E30" s="12">
        <v>1</v>
      </c>
      <c r="F30" s="11" t="s">
        <v>66</v>
      </c>
      <c r="G30" s="15"/>
      <c r="H30" s="15"/>
      <c r="I30" s="11" t="s">
        <v>16</v>
      </c>
      <c r="J30" s="12">
        <v>0.2</v>
      </c>
    </row>
    <row r="31" spans="4:13" s="1" customFormat="1" x14ac:dyDescent="0.35">
      <c r="D31" s="38" t="s">
        <v>171</v>
      </c>
      <c r="F31" s="38" t="s">
        <v>172</v>
      </c>
      <c r="H31" s="15"/>
      <c r="I31" s="11" t="s">
        <v>17</v>
      </c>
      <c r="J31" s="12">
        <v>0.2</v>
      </c>
    </row>
    <row r="32" spans="4:13" s="1" customFormat="1" x14ac:dyDescent="0.35">
      <c r="D32" s="9" t="s">
        <v>56</v>
      </c>
      <c r="E32" s="9" t="s">
        <v>48</v>
      </c>
      <c r="F32" s="9" t="s">
        <v>56</v>
      </c>
      <c r="G32" s="9" t="s">
        <v>48</v>
      </c>
      <c r="H32" s="15"/>
      <c r="I32" s="11" t="s">
        <v>66</v>
      </c>
      <c r="J32" s="12">
        <v>0.8</v>
      </c>
    </row>
    <row r="33" spans="4:11" s="1" customFormat="1" x14ac:dyDescent="0.35">
      <c r="D33" s="39">
        <v>0.7</v>
      </c>
      <c r="E33" s="11" t="s">
        <v>15</v>
      </c>
      <c r="F33" s="39">
        <v>1</v>
      </c>
      <c r="G33" s="11" t="s">
        <v>15</v>
      </c>
      <c r="H33" s="15"/>
      <c r="I33" s="15"/>
      <c r="J33" s="188"/>
    </row>
    <row r="34" spans="4:11" s="1" customFormat="1" x14ac:dyDescent="0.35">
      <c r="D34" s="39">
        <v>0.7</v>
      </c>
      <c r="E34" s="11" t="s">
        <v>16</v>
      </c>
      <c r="F34" s="39">
        <v>1</v>
      </c>
      <c r="G34" s="11" t="s">
        <v>16</v>
      </c>
      <c r="H34" s="15"/>
      <c r="I34" s="15"/>
      <c r="J34" s="15"/>
    </row>
    <row r="35" spans="4:11" s="1" customFormat="1" x14ac:dyDescent="0.35">
      <c r="D35" s="39">
        <v>0.7</v>
      </c>
      <c r="E35" s="11" t="s">
        <v>17</v>
      </c>
      <c r="F35" s="39">
        <v>1</v>
      </c>
      <c r="G35" s="11" t="s">
        <v>17</v>
      </c>
      <c r="H35" s="15"/>
      <c r="I35" s="15"/>
      <c r="J35" s="15"/>
    </row>
    <row r="36" spans="4:11" s="1" customFormat="1" x14ac:dyDescent="0.35">
      <c r="D36" s="39">
        <v>0.5</v>
      </c>
      <c r="E36" s="11" t="s">
        <v>66</v>
      </c>
      <c r="F36" s="15"/>
      <c r="G36" s="15"/>
      <c r="H36" s="15"/>
      <c r="I36" s="15"/>
      <c r="J36" s="15"/>
    </row>
    <row r="37" spans="4:11" s="1" customFormat="1" x14ac:dyDescent="0.35">
      <c r="D37" s="39">
        <v>0.7</v>
      </c>
      <c r="E37" s="11" t="s">
        <v>173</v>
      </c>
      <c r="G37" s="15"/>
      <c r="H37" s="15"/>
      <c r="I37" s="15"/>
      <c r="J37" s="15"/>
    </row>
    <row r="39" spans="4:11" x14ac:dyDescent="0.35">
      <c r="D39" s="14" t="s">
        <v>61</v>
      </c>
      <c r="E39" s="6" t="s">
        <v>45</v>
      </c>
    </row>
    <row r="40" spans="4:11" x14ac:dyDescent="0.35">
      <c r="D40" s="319" t="s">
        <v>62</v>
      </c>
      <c r="E40" s="320"/>
      <c r="F40" s="320"/>
      <c r="G40" s="320"/>
      <c r="H40" s="320"/>
      <c r="I40" s="320"/>
      <c r="J40" s="320"/>
      <c r="K40" s="321"/>
    </row>
    <row r="41" spans="4:11" x14ac:dyDescent="0.35">
      <c r="D41" s="319" t="s">
        <v>63</v>
      </c>
      <c r="E41" s="320"/>
      <c r="F41" s="320"/>
      <c r="G41" s="320"/>
      <c r="H41" s="320"/>
      <c r="I41" s="320"/>
      <c r="J41" s="320"/>
      <c r="K41" s="321"/>
    </row>
    <row r="42" spans="4:11" x14ac:dyDescent="0.35">
      <c r="D42" s="319" t="s">
        <v>64</v>
      </c>
      <c r="E42" s="320"/>
      <c r="F42" s="320"/>
      <c r="G42" s="320"/>
      <c r="H42" s="320"/>
      <c r="I42" s="320"/>
      <c r="J42" s="320"/>
      <c r="K42" s="321"/>
    </row>
    <row r="43" spans="4:11" x14ac:dyDescent="0.35">
      <c r="D43" s="319"/>
      <c r="E43" s="320"/>
      <c r="F43" s="320"/>
      <c r="G43" s="320"/>
      <c r="H43" s="320"/>
      <c r="I43" s="320"/>
      <c r="J43" s="320"/>
      <c r="K43" s="321"/>
    </row>
    <row r="47" spans="4:11" x14ac:dyDescent="0.35">
      <c r="D47" s="443" t="s">
        <v>50</v>
      </c>
      <c r="E47" s="443"/>
      <c r="F47" s="443"/>
      <c r="G47" s="443"/>
      <c r="H47" s="443"/>
      <c r="I47" s="443"/>
      <c r="J47" s="443"/>
      <c r="K47" s="443"/>
    </row>
    <row r="48" spans="4:11" ht="36.75" customHeight="1" x14ac:dyDescent="0.35">
      <c r="D48" s="442" t="s">
        <v>90</v>
      </c>
      <c r="E48" s="442"/>
      <c r="F48" s="442"/>
      <c r="G48" s="442"/>
      <c r="H48" s="442"/>
      <c r="I48" s="442"/>
      <c r="J48" s="442"/>
      <c r="K48" s="442"/>
    </row>
    <row r="49" spans="4:11" ht="12" customHeight="1" x14ac:dyDescent="0.35">
      <c r="D49" s="37"/>
      <c r="E49" s="37"/>
      <c r="F49" s="37"/>
      <c r="G49" s="37"/>
      <c r="H49" s="37"/>
      <c r="I49" s="37"/>
      <c r="J49" s="37"/>
      <c r="K49" s="37"/>
    </row>
    <row r="50" spans="4:11" x14ac:dyDescent="0.35">
      <c r="D50" s="443" t="s">
        <v>51</v>
      </c>
      <c r="E50" s="443"/>
      <c r="F50" s="443"/>
      <c r="G50" s="443"/>
      <c r="H50" s="443"/>
      <c r="I50" s="443"/>
      <c r="J50" s="443"/>
      <c r="K50" s="443"/>
    </row>
    <row r="51" spans="4:11" ht="37.5" customHeight="1" x14ac:dyDescent="0.35">
      <c r="D51" s="442" t="s">
        <v>91</v>
      </c>
      <c r="E51" s="442"/>
      <c r="F51" s="442"/>
      <c r="G51" s="442"/>
      <c r="H51" s="442"/>
      <c r="I51" s="442"/>
      <c r="J51" s="442"/>
      <c r="K51" s="442"/>
    </row>
    <row r="53" spans="4:11" x14ac:dyDescent="0.35">
      <c r="D53" s="443" t="s">
        <v>49</v>
      </c>
      <c r="E53" s="443"/>
      <c r="F53" s="443"/>
      <c r="G53" s="443"/>
      <c r="H53" s="443"/>
      <c r="I53" s="443"/>
      <c r="J53" s="443"/>
      <c r="K53" s="443"/>
    </row>
    <row r="54" spans="4:11" ht="25.5" customHeight="1" x14ac:dyDescent="0.35">
      <c r="D54" s="442" t="s">
        <v>92</v>
      </c>
      <c r="E54" s="442"/>
      <c r="F54" s="442"/>
      <c r="G54" s="442"/>
      <c r="H54" s="442"/>
      <c r="I54" s="442"/>
      <c r="J54" s="442"/>
      <c r="K54" s="442"/>
    </row>
    <row r="55" spans="4:11" x14ac:dyDescent="0.35">
      <c r="D55" s="443" t="s">
        <v>76</v>
      </c>
      <c r="E55" s="443"/>
      <c r="F55" s="443"/>
      <c r="G55" s="443"/>
      <c r="H55" s="443"/>
      <c r="I55" s="443"/>
      <c r="J55" s="443"/>
      <c r="K55" s="443"/>
    </row>
    <row r="56" spans="4:11" ht="27.75" customHeight="1" x14ac:dyDescent="0.35">
      <c r="D56" s="442" t="s">
        <v>77</v>
      </c>
      <c r="E56" s="442"/>
      <c r="F56" s="442"/>
      <c r="G56" s="442"/>
      <c r="H56" s="442"/>
      <c r="I56" s="442"/>
      <c r="J56" s="442"/>
      <c r="K56" s="442"/>
    </row>
    <row r="58" spans="4:11" x14ac:dyDescent="0.35">
      <c r="D58" s="443" t="s">
        <v>57</v>
      </c>
      <c r="E58" s="443"/>
      <c r="F58" s="443"/>
      <c r="G58" s="443"/>
      <c r="H58" s="443"/>
      <c r="I58" s="443"/>
      <c r="J58" s="443"/>
      <c r="K58" s="443"/>
    </row>
    <row r="59" spans="4:11" ht="27.75" customHeight="1" x14ac:dyDescent="0.35">
      <c r="D59" s="442" t="s">
        <v>67</v>
      </c>
      <c r="E59" s="442"/>
      <c r="F59" s="442"/>
      <c r="G59" s="442"/>
      <c r="H59" s="442"/>
      <c r="I59" s="442"/>
      <c r="J59" s="442"/>
      <c r="K59" s="442"/>
    </row>
    <row r="63" spans="4:11" ht="15" thickBot="1" x14ac:dyDescent="0.4">
      <c r="D63" s="302" t="s">
        <v>80</v>
      </c>
      <c r="E63" s="302"/>
      <c r="F63" s="302"/>
      <c r="G63" s="302" t="s">
        <v>83</v>
      </c>
      <c r="H63" s="302"/>
      <c r="I63" s="302"/>
      <c r="J63" s="302"/>
    </row>
    <row r="64" spans="4:11" ht="66" customHeight="1" x14ac:dyDescent="0.35">
      <c r="D64" s="439" t="s">
        <v>93</v>
      </c>
      <c r="E64" s="439"/>
      <c r="F64" s="439"/>
      <c r="G64" s="440" t="s">
        <v>95</v>
      </c>
      <c r="H64" s="441"/>
      <c r="I64" s="441"/>
      <c r="J64" s="441"/>
    </row>
    <row r="65" spans="4:10" ht="15" thickBot="1" x14ac:dyDescent="0.4">
      <c r="D65" s="302" t="s">
        <v>82</v>
      </c>
      <c r="E65" s="302"/>
      <c r="F65" s="302"/>
      <c r="G65" s="302" t="s">
        <v>89</v>
      </c>
      <c r="H65" s="302"/>
      <c r="I65" s="302"/>
      <c r="J65" s="302"/>
    </row>
    <row r="66" spans="4:10" x14ac:dyDescent="0.35">
      <c r="D66" s="436" t="s">
        <v>94</v>
      </c>
      <c r="E66" s="436"/>
      <c r="F66" s="436"/>
      <c r="G66" s="437" t="s">
        <v>96</v>
      </c>
      <c r="H66" s="438"/>
      <c r="I66" s="438"/>
      <c r="J66" s="438"/>
    </row>
    <row r="67" spans="4:10" ht="15" thickBot="1" x14ac:dyDescent="0.4">
      <c r="G67" s="302" t="s">
        <v>81</v>
      </c>
      <c r="H67" s="302"/>
      <c r="I67" s="302"/>
      <c r="J67" s="302"/>
    </row>
    <row r="68" spans="4:10" ht="15.5" x14ac:dyDescent="0.35">
      <c r="G68" s="303"/>
      <c r="H68" s="304"/>
      <c r="I68" s="304"/>
      <c r="J68" s="304"/>
    </row>
    <row r="72" spans="4:10" x14ac:dyDescent="0.35">
      <c r="D72" s="1" t="s">
        <v>136</v>
      </c>
    </row>
    <row r="73" spans="4:10" x14ac:dyDescent="0.35">
      <c r="D73" s="1" t="s">
        <v>137</v>
      </c>
    </row>
    <row r="74" spans="4:10" x14ac:dyDescent="0.35">
      <c r="D74" s="1" t="s">
        <v>139</v>
      </c>
    </row>
    <row r="75" spans="4:10" x14ac:dyDescent="0.35">
      <c r="D75" s="1" t="s">
        <v>138</v>
      </c>
    </row>
  </sheetData>
  <sheetProtection algorithmName="SHA-512" hashValue="vGqA0p1keF+UATzvbXXFjCXjO6h7mn2tkcxuKTBETOUgicbUu63nZplUisLm/GQq/XVxlu/aW1DMe+4gM/nNvw==" saltValue="xR6Wo44QWfF6PCyy3O+T0A==" spinCount="100000" sheet="1" objects="1" scenarios="1" selectLockedCells="1" selectUnlockedCells="1"/>
  <mergeCells count="24">
    <mergeCell ref="D59:K59"/>
    <mergeCell ref="D48:K48"/>
    <mergeCell ref="D54:K54"/>
    <mergeCell ref="D40:K40"/>
    <mergeCell ref="D58:K58"/>
    <mergeCell ref="D47:K47"/>
    <mergeCell ref="D53:K53"/>
    <mergeCell ref="D50:K50"/>
    <mergeCell ref="D51:K51"/>
    <mergeCell ref="D41:K41"/>
    <mergeCell ref="D42:K42"/>
    <mergeCell ref="D43:K43"/>
    <mergeCell ref="D55:K55"/>
    <mergeCell ref="D56:K56"/>
    <mergeCell ref="D66:F66"/>
    <mergeCell ref="G66:J66"/>
    <mergeCell ref="G67:J67"/>
    <mergeCell ref="G68:J68"/>
    <mergeCell ref="D63:F63"/>
    <mergeCell ref="G63:J63"/>
    <mergeCell ref="D64:F64"/>
    <mergeCell ref="G64:J64"/>
    <mergeCell ref="D65:F65"/>
    <mergeCell ref="G65:J65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Fulls de càlcul</vt:lpstr>
      </vt:variant>
      <vt:variant>
        <vt:i4>9</vt:i4>
      </vt:variant>
      <vt:variant>
        <vt:lpstr>Intervals amb nom</vt:lpstr>
      </vt:variant>
      <vt:variant>
        <vt:i4>5</vt:i4>
      </vt:variant>
    </vt:vector>
  </HeadingPairs>
  <TitlesOfParts>
    <vt:vector size="14" baseType="lpstr">
      <vt:lpstr>INSTRUCCIONS Sol·licitant</vt:lpstr>
      <vt:lpstr>EMPRESA 1 - Líder</vt:lpstr>
      <vt:lpstr>BENEFICIARI 2</vt:lpstr>
      <vt:lpstr>BENEFICIARI 3</vt:lpstr>
      <vt:lpstr>BENEFICIARI 4</vt:lpstr>
      <vt:lpstr>Detall per Imprès Sol·licitud</vt:lpstr>
      <vt:lpstr>Pressupost Global - Resum</vt:lpstr>
      <vt:lpstr>DADES_PRESSUPOST</vt:lpstr>
      <vt:lpstr>Desplegables</vt:lpstr>
      <vt:lpstr>'BENEFICIARI 2'!Àrea_d'impressió</vt:lpstr>
      <vt:lpstr>'BENEFICIARI 3'!Àrea_d'impressió</vt:lpstr>
      <vt:lpstr>'BENEFICIARI 4'!Àrea_d'impressió</vt:lpstr>
      <vt:lpstr>'Detall per Imprès Sol·licitud'!Àrea_d'impressió</vt:lpstr>
      <vt:lpstr>'EMPRESA 1 - Líder'!Àrea_d'impressió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Pressupost RDECR20</dc:title>
  <dc:creator>Generalitat de Catalunya. ACCIÓ</dc:creator>
  <cp:keywords>ACCIÓ nuclis economia circular R+D Innovació ARC</cp:keywords>
  <cp:lastModifiedBy>Mireia Raurell</cp:lastModifiedBy>
  <cp:lastPrinted>2023-04-03T11:44:35Z</cp:lastPrinted>
  <dcterms:created xsi:type="dcterms:W3CDTF">2020-06-25T16:30:45Z</dcterms:created>
  <dcterms:modified xsi:type="dcterms:W3CDTF">2023-07-06T07:36:08Z</dcterms:modified>
</cp:coreProperties>
</file>