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rtinez\Desktop\ACE\Model informe auditoria\Convocatòria 2023\Model definitu Nuclis RD (ACE088)\Documents a substituir pàgina web\"/>
    </mc:Choice>
  </mc:AlternateContent>
  <xr:revisionPtr revIDLastSave="0" documentId="13_ncr:1_{9A07582C-122B-4AF7-856D-1B289A1DE525}" xr6:coauthVersionLast="47" xr6:coauthVersionMax="47" xr10:uidLastSave="{00000000-0000-0000-0000-000000000000}"/>
  <bookViews>
    <workbookView xWindow="-120" yWindow="-120" windowWidth="29040" windowHeight="15840" activeTab="3" xr2:uid="{CFFB4171-4D2F-41D0-8692-A43A15F893A3}"/>
  </bookViews>
  <sheets>
    <sheet name="Personal RD (persona1, any x)" sheetId="12" r:id="rId1"/>
    <sheet name="Personal RD (persona1, any x+1)" sheetId="20" r:id="rId2"/>
    <sheet name="Personal RD (persona2, any x)" sheetId="21" r:id="rId3"/>
    <sheet name="Personal RD (persona2, any x+1)" sheetId="22" r:id="rId4"/>
    <sheet name="DESPLEGBLES" sheetId="8" state="hidden" r:id="rId5"/>
    <sheet name="Personal (persona 2, any X+1)" sheetId="7" state="hidden" r:id="rId6"/>
  </sheets>
  <definedNames>
    <definedName name="_xlnm._FilterDatabase" localSheetId="0" hidden="1">'Personal RD (persona1, any x)'!$A$13:$N$13</definedName>
    <definedName name="_xlnm._FilterDatabase" localSheetId="1" hidden="1">'Personal RD (persona1, any x+1)'!$A$13:$N$13</definedName>
    <definedName name="_xlnm._FilterDatabase" localSheetId="2" hidden="1">'Personal RD (persona2, any x)'!$A$13:$N$13</definedName>
    <definedName name="_xlnm._FilterDatabase" localSheetId="3" hidden="1">'Personal RD (persona2, any x+1)'!$A$13:$N$13</definedName>
    <definedName name="_xlnm.Print_Area" localSheetId="0">'Personal RD (persona1, any x)'!$A$1:$N$59</definedName>
    <definedName name="_xlnm.Print_Area" localSheetId="1">'Personal RD (persona1, any x+1)'!$A$1:$N$59</definedName>
    <definedName name="_xlnm.Print_Area" localSheetId="2">'Personal RD (persona2, any x)'!$A$1:$N$59</definedName>
    <definedName name="_xlnm.Print_Area" localSheetId="3">'Personal RD (persona2, any x+1)'!$A$1:$N$59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22" l="1"/>
  <c r="K58" i="22"/>
  <c r="I58" i="22"/>
  <c r="H58" i="22"/>
  <c r="L58" i="22" s="1"/>
  <c r="G58" i="22"/>
  <c r="F58" i="22"/>
  <c r="E58" i="22"/>
  <c r="K57" i="22"/>
  <c r="K56" i="22"/>
  <c r="C56" i="22"/>
  <c r="A56" i="22"/>
  <c r="D57" i="22" s="1"/>
  <c r="K55" i="22"/>
  <c r="K54" i="22"/>
  <c r="C54" i="22"/>
  <c r="A54" i="22"/>
  <c r="D55" i="22" s="1"/>
  <c r="K53" i="22"/>
  <c r="D53" i="22"/>
  <c r="K52" i="22"/>
  <c r="C52" i="22"/>
  <c r="A52" i="22"/>
  <c r="D52" i="22" s="1"/>
  <c r="K48" i="22"/>
  <c r="K59" i="22" s="1"/>
  <c r="I48" i="22"/>
  <c r="I52" i="22" s="1"/>
  <c r="H48" i="22"/>
  <c r="G48" i="22"/>
  <c r="G59" i="22" s="1"/>
  <c r="F48" i="22"/>
  <c r="F59" i="22" s="1"/>
  <c r="E48" i="22"/>
  <c r="E59" i="22" s="1"/>
  <c r="D47" i="22"/>
  <c r="D46" i="22"/>
  <c r="C46" i="22"/>
  <c r="A46" i="22"/>
  <c r="C44" i="22"/>
  <c r="A44" i="22"/>
  <c r="D45" i="22" s="1"/>
  <c r="D43" i="22"/>
  <c r="D42" i="22"/>
  <c r="C42" i="22"/>
  <c r="A42" i="22"/>
  <c r="L41" i="22"/>
  <c r="D41" i="22"/>
  <c r="L40" i="22"/>
  <c r="D40" i="22"/>
  <c r="C40" i="22"/>
  <c r="A40" i="22"/>
  <c r="L39" i="22"/>
  <c r="L38" i="22"/>
  <c r="C38" i="22"/>
  <c r="A38" i="22"/>
  <c r="D39" i="22" s="1"/>
  <c r="L37" i="22"/>
  <c r="L36" i="22"/>
  <c r="D36" i="22"/>
  <c r="C36" i="22"/>
  <c r="A36" i="22"/>
  <c r="D37" i="22" s="1"/>
  <c r="L35" i="22"/>
  <c r="D35" i="22"/>
  <c r="L34" i="22"/>
  <c r="D34" i="22"/>
  <c r="C34" i="22"/>
  <c r="A34" i="22"/>
  <c r="L33" i="22"/>
  <c r="D33" i="22"/>
  <c r="L32" i="22"/>
  <c r="C32" i="22"/>
  <c r="A32" i="22"/>
  <c r="D32" i="22" s="1"/>
  <c r="L31" i="22"/>
  <c r="L30" i="22"/>
  <c r="C30" i="22"/>
  <c r="A30" i="22"/>
  <c r="D30" i="22" s="1"/>
  <c r="L29" i="22"/>
  <c r="L28" i="22"/>
  <c r="C28" i="22"/>
  <c r="A28" i="22"/>
  <c r="D29" i="22" s="1"/>
  <c r="L27" i="22"/>
  <c r="D27" i="22"/>
  <c r="L26" i="22"/>
  <c r="D26" i="22"/>
  <c r="C26" i="22"/>
  <c r="A26" i="22"/>
  <c r="L25" i="22"/>
  <c r="L24" i="22"/>
  <c r="C24" i="22"/>
  <c r="A24" i="22"/>
  <c r="D25" i="22" s="1"/>
  <c r="L23" i="22"/>
  <c r="D23" i="22"/>
  <c r="L22" i="22"/>
  <c r="D22" i="22"/>
  <c r="C22" i="22"/>
  <c r="A22" i="22"/>
  <c r="L21" i="22"/>
  <c r="L20" i="22"/>
  <c r="D20" i="22"/>
  <c r="C20" i="22"/>
  <c r="A20" i="22"/>
  <c r="D21" i="22" s="1"/>
  <c r="L19" i="22"/>
  <c r="D19" i="22"/>
  <c r="L18" i="22"/>
  <c r="D18" i="22"/>
  <c r="C18" i="22"/>
  <c r="A18" i="22"/>
  <c r="L17" i="22"/>
  <c r="D17" i="22"/>
  <c r="L16" i="22"/>
  <c r="C16" i="22"/>
  <c r="A16" i="22"/>
  <c r="D16" i="22" s="1"/>
  <c r="L15" i="22"/>
  <c r="L14" i="22"/>
  <c r="C14" i="22"/>
  <c r="A14" i="22"/>
  <c r="D14" i="22" s="1"/>
  <c r="H59" i="21"/>
  <c r="K58" i="21"/>
  <c r="I58" i="21"/>
  <c r="H58" i="21"/>
  <c r="L58" i="21" s="1"/>
  <c r="G58" i="21"/>
  <c r="F58" i="21"/>
  <c r="E58" i="21"/>
  <c r="K57" i="21"/>
  <c r="K56" i="21"/>
  <c r="C56" i="21"/>
  <c r="A56" i="21"/>
  <c r="D57" i="21" s="1"/>
  <c r="K55" i="21"/>
  <c r="K54" i="21"/>
  <c r="C54" i="21"/>
  <c r="A54" i="21"/>
  <c r="D55" i="21" s="1"/>
  <c r="K53" i="21"/>
  <c r="D53" i="21"/>
  <c r="K52" i="21"/>
  <c r="C52" i="21"/>
  <c r="A52" i="21"/>
  <c r="D52" i="21" s="1"/>
  <c r="K48" i="21"/>
  <c r="K59" i="21" s="1"/>
  <c r="I48" i="21"/>
  <c r="I52" i="21" s="1"/>
  <c r="H48" i="21"/>
  <c r="G48" i="21"/>
  <c r="G59" i="21" s="1"/>
  <c r="F48" i="21"/>
  <c r="F59" i="21" s="1"/>
  <c r="E48" i="21"/>
  <c r="E59" i="21" s="1"/>
  <c r="D47" i="21"/>
  <c r="D46" i="21"/>
  <c r="C46" i="21"/>
  <c r="A46" i="21"/>
  <c r="D44" i="21"/>
  <c r="C44" i="21"/>
  <c r="A44" i="21"/>
  <c r="D45" i="21" s="1"/>
  <c r="D43" i="21"/>
  <c r="D42" i="21"/>
  <c r="C42" i="21"/>
  <c r="A42" i="21"/>
  <c r="L41" i="21"/>
  <c r="L40" i="21"/>
  <c r="D40" i="21"/>
  <c r="C40" i="21"/>
  <c r="A40" i="21"/>
  <c r="D41" i="21" s="1"/>
  <c r="L39" i="21"/>
  <c r="D39" i="21"/>
  <c r="L38" i="21"/>
  <c r="D38" i="21"/>
  <c r="C38" i="21"/>
  <c r="A38" i="21"/>
  <c r="L37" i="21"/>
  <c r="L36" i="21"/>
  <c r="D36" i="21"/>
  <c r="C36" i="21"/>
  <c r="A36" i="21"/>
  <c r="D37" i="21" s="1"/>
  <c r="L35" i="21"/>
  <c r="D35" i="21"/>
  <c r="L34" i="21"/>
  <c r="D34" i="21"/>
  <c r="C34" i="21"/>
  <c r="A34" i="21"/>
  <c r="L33" i="21"/>
  <c r="D33" i="21"/>
  <c r="L32" i="21"/>
  <c r="C32" i="21"/>
  <c r="A32" i="21"/>
  <c r="D32" i="21" s="1"/>
  <c r="L31" i="21"/>
  <c r="L30" i="21"/>
  <c r="C30" i="21"/>
  <c r="A30" i="21"/>
  <c r="D31" i="21" s="1"/>
  <c r="L29" i="21"/>
  <c r="L28" i="21"/>
  <c r="C28" i="21"/>
  <c r="A28" i="21"/>
  <c r="D29" i="21" s="1"/>
  <c r="L27" i="21"/>
  <c r="D27" i="21"/>
  <c r="L26" i="21"/>
  <c r="D26" i="21"/>
  <c r="C26" i="21"/>
  <c r="A26" i="21"/>
  <c r="L25" i="21"/>
  <c r="L24" i="21"/>
  <c r="C24" i="21"/>
  <c r="A24" i="21"/>
  <c r="D25" i="21" s="1"/>
  <c r="L23" i="21"/>
  <c r="D23" i="21"/>
  <c r="L22" i="21"/>
  <c r="D22" i="21"/>
  <c r="C22" i="21"/>
  <c r="A22" i="21"/>
  <c r="L21" i="21"/>
  <c r="L20" i="21"/>
  <c r="C20" i="21"/>
  <c r="A20" i="21"/>
  <c r="D20" i="21" s="1"/>
  <c r="L19" i="21"/>
  <c r="D19" i="21"/>
  <c r="L18" i="21"/>
  <c r="D18" i="21"/>
  <c r="C18" i="21"/>
  <c r="A18" i="21"/>
  <c r="L17" i="21"/>
  <c r="D17" i="21"/>
  <c r="L16" i="21"/>
  <c r="C16" i="21"/>
  <c r="A16" i="21"/>
  <c r="D16" i="21" s="1"/>
  <c r="L15" i="21"/>
  <c r="L14" i="21"/>
  <c r="C14" i="21"/>
  <c r="A14" i="21"/>
  <c r="D15" i="21" s="1"/>
  <c r="H59" i="20"/>
  <c r="E59" i="20"/>
  <c r="L58" i="20"/>
  <c r="K58" i="20"/>
  <c r="I58" i="20"/>
  <c r="H58" i="20"/>
  <c r="G58" i="20"/>
  <c r="F58" i="20"/>
  <c r="E58" i="20"/>
  <c r="K57" i="20"/>
  <c r="K56" i="20"/>
  <c r="D56" i="20"/>
  <c r="C56" i="20"/>
  <c r="A56" i="20"/>
  <c r="D57" i="20" s="1"/>
  <c r="K55" i="20"/>
  <c r="K54" i="20"/>
  <c r="C54" i="20"/>
  <c r="A54" i="20"/>
  <c r="D55" i="20" s="1"/>
  <c r="K53" i="20"/>
  <c r="D53" i="20"/>
  <c r="K52" i="20"/>
  <c r="C52" i="20"/>
  <c r="A52" i="20"/>
  <c r="D52" i="20" s="1"/>
  <c r="K48" i="20"/>
  <c r="K59" i="20" s="1"/>
  <c r="I48" i="20"/>
  <c r="I52" i="20" s="1"/>
  <c r="H48" i="20"/>
  <c r="G48" i="20"/>
  <c r="G59" i="20" s="1"/>
  <c r="F48" i="20"/>
  <c r="F59" i="20" s="1"/>
  <c r="E48" i="20"/>
  <c r="D47" i="20"/>
  <c r="D46" i="20"/>
  <c r="C46" i="20"/>
  <c r="A46" i="20"/>
  <c r="C44" i="20"/>
  <c r="A44" i="20"/>
  <c r="D45" i="20" s="1"/>
  <c r="C42" i="20"/>
  <c r="A42" i="20"/>
  <c r="D43" i="20" s="1"/>
  <c r="L41" i="20"/>
  <c r="L40" i="20"/>
  <c r="C40" i="20"/>
  <c r="A40" i="20"/>
  <c r="D41" i="20" s="1"/>
  <c r="L39" i="20"/>
  <c r="L38" i="20"/>
  <c r="C38" i="20"/>
  <c r="A38" i="20"/>
  <c r="D39" i="20" s="1"/>
  <c r="L37" i="20"/>
  <c r="L36" i="20"/>
  <c r="C36" i="20"/>
  <c r="A36" i="20"/>
  <c r="D37" i="20" s="1"/>
  <c r="L35" i="20"/>
  <c r="L34" i="20"/>
  <c r="C34" i="20"/>
  <c r="A34" i="20"/>
  <c r="D34" i="20" s="1"/>
  <c r="L33" i="20"/>
  <c r="D33" i="20"/>
  <c r="L32" i="20"/>
  <c r="C32" i="20"/>
  <c r="A32" i="20"/>
  <c r="D32" i="20" s="1"/>
  <c r="L31" i="20"/>
  <c r="L30" i="20"/>
  <c r="C30" i="20"/>
  <c r="A30" i="20"/>
  <c r="D30" i="20" s="1"/>
  <c r="L29" i="20"/>
  <c r="L28" i="20"/>
  <c r="C28" i="20"/>
  <c r="A28" i="20"/>
  <c r="D29" i="20" s="1"/>
  <c r="L27" i="20"/>
  <c r="D27" i="20"/>
  <c r="L26" i="20"/>
  <c r="D26" i="20"/>
  <c r="C26" i="20"/>
  <c r="A26" i="20"/>
  <c r="L25" i="20"/>
  <c r="L24" i="20"/>
  <c r="C24" i="20"/>
  <c r="A24" i="20"/>
  <c r="D25" i="20" s="1"/>
  <c r="L23" i="20"/>
  <c r="D23" i="20"/>
  <c r="L22" i="20"/>
  <c r="C22" i="20"/>
  <c r="A22" i="20"/>
  <c r="D22" i="20" s="1"/>
  <c r="L21" i="20"/>
  <c r="L20" i="20"/>
  <c r="C20" i="20"/>
  <c r="A20" i="20"/>
  <c r="D21" i="20" s="1"/>
  <c r="L19" i="20"/>
  <c r="L18" i="20"/>
  <c r="C18" i="20"/>
  <c r="A18" i="20"/>
  <c r="D18" i="20" s="1"/>
  <c r="L17" i="20"/>
  <c r="D17" i="20"/>
  <c r="L16" i="20"/>
  <c r="C16" i="20"/>
  <c r="A16" i="20"/>
  <c r="D16" i="20" s="1"/>
  <c r="L15" i="20"/>
  <c r="L14" i="20"/>
  <c r="C14" i="20"/>
  <c r="A14" i="20"/>
  <c r="D15" i="20" s="1"/>
  <c r="L52" i="22" l="1"/>
  <c r="N52" i="22" s="1"/>
  <c r="N58" i="22" s="1"/>
  <c r="M52" i="22"/>
  <c r="D56" i="22"/>
  <c r="D24" i="22"/>
  <c r="I56" i="22"/>
  <c r="L48" i="22"/>
  <c r="D54" i="22"/>
  <c r="D31" i="22"/>
  <c r="D28" i="22"/>
  <c r="I54" i="22"/>
  <c r="D15" i="22"/>
  <c r="D38" i="22"/>
  <c r="D44" i="22"/>
  <c r="I59" i="22"/>
  <c r="L59" i="22" s="1"/>
  <c r="L52" i="21"/>
  <c r="N52" i="21" s="1"/>
  <c r="N58" i="21" s="1"/>
  <c r="M53" i="21"/>
  <c r="N53" i="21"/>
  <c r="D30" i="21"/>
  <c r="D21" i="21"/>
  <c r="D24" i="21"/>
  <c r="I56" i="21"/>
  <c r="D14" i="21"/>
  <c r="D56" i="21"/>
  <c r="L48" i="21"/>
  <c r="D54" i="21"/>
  <c r="D28" i="21"/>
  <c r="I54" i="21"/>
  <c r="I59" i="21"/>
  <c r="L59" i="21" s="1"/>
  <c r="L52" i="20"/>
  <c r="N52" i="20" s="1"/>
  <c r="N58" i="20" s="1"/>
  <c r="M52" i="20"/>
  <c r="N53" i="20"/>
  <c r="D36" i="20"/>
  <c r="D40" i="20"/>
  <c r="D20" i="20"/>
  <c r="D14" i="20"/>
  <c r="D24" i="20"/>
  <c r="D31" i="20"/>
  <c r="D19" i="20"/>
  <c r="D35" i="20"/>
  <c r="D38" i="20"/>
  <c r="D44" i="20"/>
  <c r="I59" i="20"/>
  <c r="L59" i="20" s="1"/>
  <c r="I56" i="20"/>
  <c r="L48" i="20"/>
  <c r="I54" i="20"/>
  <c r="D28" i="20"/>
  <c r="D42" i="20"/>
  <c r="D54" i="20"/>
  <c r="H59" i="12"/>
  <c r="H58" i="12"/>
  <c r="G58" i="12"/>
  <c r="F58" i="12"/>
  <c r="E58" i="12"/>
  <c r="K57" i="12"/>
  <c r="K56" i="12"/>
  <c r="C56" i="12"/>
  <c r="A56" i="12"/>
  <c r="D57" i="12" s="1"/>
  <c r="K55" i="12"/>
  <c r="K54" i="12"/>
  <c r="C54" i="12"/>
  <c r="A54" i="12"/>
  <c r="D55" i="12" s="1"/>
  <c r="K53" i="12"/>
  <c r="K52" i="12"/>
  <c r="C52" i="12"/>
  <c r="A52" i="12"/>
  <c r="D53" i="12" s="1"/>
  <c r="K48" i="12"/>
  <c r="K59" i="12" s="1"/>
  <c r="I48" i="12"/>
  <c r="I59" i="12" s="1"/>
  <c r="H48" i="12"/>
  <c r="G48" i="12"/>
  <c r="F48" i="12"/>
  <c r="E48" i="12"/>
  <c r="C46" i="12"/>
  <c r="A46" i="12"/>
  <c r="D47" i="12" s="1"/>
  <c r="C44" i="12"/>
  <c r="A44" i="12"/>
  <c r="D45" i="12" s="1"/>
  <c r="C42" i="12"/>
  <c r="A42" i="12"/>
  <c r="D43" i="12" s="1"/>
  <c r="L41" i="12"/>
  <c r="L40" i="12"/>
  <c r="C40" i="12"/>
  <c r="A40" i="12"/>
  <c r="D40" i="12" s="1"/>
  <c r="L39" i="12"/>
  <c r="L38" i="12"/>
  <c r="C38" i="12"/>
  <c r="A38" i="12"/>
  <c r="D39" i="12" s="1"/>
  <c r="L37" i="12"/>
  <c r="L36" i="12"/>
  <c r="C36" i="12"/>
  <c r="A36" i="12"/>
  <c r="D36" i="12" s="1"/>
  <c r="L35" i="12"/>
  <c r="L34" i="12"/>
  <c r="C34" i="12"/>
  <c r="A34" i="12"/>
  <c r="D35" i="12" s="1"/>
  <c r="L33" i="12"/>
  <c r="L32" i="12"/>
  <c r="C32" i="12"/>
  <c r="A32" i="12"/>
  <c r="D33" i="12" s="1"/>
  <c r="L31" i="12"/>
  <c r="L30" i="12"/>
  <c r="C30" i="12"/>
  <c r="A30" i="12"/>
  <c r="D31" i="12" s="1"/>
  <c r="L29" i="12"/>
  <c r="D29" i="12"/>
  <c r="L28" i="12"/>
  <c r="C28" i="12"/>
  <c r="A28" i="12"/>
  <c r="D28" i="12" s="1"/>
  <c r="L27" i="12"/>
  <c r="L26" i="12"/>
  <c r="C26" i="12"/>
  <c r="A26" i="12"/>
  <c r="D26" i="12" s="1"/>
  <c r="L25" i="12"/>
  <c r="L24" i="12"/>
  <c r="C24" i="12"/>
  <c r="A24" i="12"/>
  <c r="D25" i="12" s="1"/>
  <c r="L23" i="12"/>
  <c r="L22" i="12"/>
  <c r="C22" i="12"/>
  <c r="A22" i="12"/>
  <c r="D23" i="12" s="1"/>
  <c r="L21" i="12"/>
  <c r="L20" i="12"/>
  <c r="C20" i="12"/>
  <c r="A20" i="12"/>
  <c r="D20" i="12" s="1"/>
  <c r="L19" i="12"/>
  <c r="L18" i="12"/>
  <c r="C18" i="12"/>
  <c r="A18" i="12"/>
  <c r="D19" i="12" s="1"/>
  <c r="L17" i="12"/>
  <c r="L16" i="12"/>
  <c r="C16" i="12"/>
  <c r="A16" i="12"/>
  <c r="D17" i="12" s="1"/>
  <c r="L15" i="12"/>
  <c r="L14" i="12"/>
  <c r="C14" i="12"/>
  <c r="A14" i="12"/>
  <c r="D15" i="12" s="1"/>
  <c r="L54" i="22" l="1"/>
  <c r="M55" i="22"/>
  <c r="M32" i="22"/>
  <c r="M29" i="22"/>
  <c r="M16" i="22"/>
  <c r="N35" i="22"/>
  <c r="N22" i="22"/>
  <c r="N19" i="22"/>
  <c r="M25" i="22"/>
  <c r="N30" i="22"/>
  <c r="N14" i="22"/>
  <c r="N48" i="22" s="1"/>
  <c r="N59" i="22" s="1"/>
  <c r="M36" i="22"/>
  <c r="M26" i="22"/>
  <c r="N16" i="22"/>
  <c r="M35" i="22"/>
  <c r="M22" i="22"/>
  <c r="M19" i="22"/>
  <c r="M28" i="22"/>
  <c r="N28" i="22"/>
  <c r="N25" i="22"/>
  <c r="N27" i="22"/>
  <c r="M33" i="22"/>
  <c r="M17" i="22"/>
  <c r="N26" i="22"/>
  <c r="N29" i="22"/>
  <c r="N34" i="22"/>
  <c r="N31" i="22"/>
  <c r="N18" i="22"/>
  <c r="N15" i="22"/>
  <c r="N37" i="22"/>
  <c r="N24" i="22"/>
  <c r="M37" i="22"/>
  <c r="M24" i="22"/>
  <c r="M34" i="22"/>
  <c r="M31" i="22"/>
  <c r="M18" i="22"/>
  <c r="M15" i="22"/>
  <c r="N21" i="22"/>
  <c r="M21" i="22"/>
  <c r="M20" i="22"/>
  <c r="N23" i="22"/>
  <c r="M23" i="22"/>
  <c r="N32" i="22"/>
  <c r="M30" i="22"/>
  <c r="M27" i="22"/>
  <c r="M14" i="22"/>
  <c r="M48" i="22" s="1"/>
  <c r="M59" i="22" s="1"/>
  <c r="N36" i="22"/>
  <c r="N33" i="22"/>
  <c r="N20" i="22"/>
  <c r="N17" i="22"/>
  <c r="L56" i="22"/>
  <c r="M53" i="22"/>
  <c r="N53" i="22"/>
  <c r="M32" i="21"/>
  <c r="M29" i="21"/>
  <c r="M16" i="21"/>
  <c r="N35" i="21"/>
  <c r="N22" i="21"/>
  <c r="N19" i="21"/>
  <c r="M35" i="21"/>
  <c r="M22" i="21"/>
  <c r="M19" i="21"/>
  <c r="M28" i="21"/>
  <c r="N23" i="21"/>
  <c r="N29" i="21"/>
  <c r="N28" i="21"/>
  <c r="N25" i="21"/>
  <c r="M25" i="21"/>
  <c r="N32" i="21"/>
  <c r="N34" i="21"/>
  <c r="N31" i="21"/>
  <c r="N18" i="21"/>
  <c r="N15" i="21"/>
  <c r="M24" i="21"/>
  <c r="M21" i="21"/>
  <c r="M34" i="21"/>
  <c r="M31" i="21"/>
  <c r="M18" i="21"/>
  <c r="M15" i="21"/>
  <c r="N37" i="21"/>
  <c r="N24" i="21"/>
  <c r="N21" i="21"/>
  <c r="M37" i="21"/>
  <c r="M23" i="21"/>
  <c r="N16" i="21"/>
  <c r="M26" i="21"/>
  <c r="N26" i="21"/>
  <c r="N30" i="21"/>
  <c r="N27" i="21"/>
  <c r="N14" i="21"/>
  <c r="N48" i="21" s="1"/>
  <c r="N59" i="21" s="1"/>
  <c r="N36" i="21"/>
  <c r="N33" i="21"/>
  <c r="N17" i="21"/>
  <c r="M33" i="21"/>
  <c r="M20" i="21"/>
  <c r="M17" i="21"/>
  <c r="M30" i="21"/>
  <c r="M27" i="21"/>
  <c r="M14" i="21"/>
  <c r="M48" i="21" s="1"/>
  <c r="M59" i="21" s="1"/>
  <c r="N20" i="21"/>
  <c r="M36" i="21"/>
  <c r="L56" i="21"/>
  <c r="M56" i="21" s="1"/>
  <c r="M52" i="21"/>
  <c r="L54" i="21"/>
  <c r="M54" i="21" s="1"/>
  <c r="L54" i="20"/>
  <c r="M55" i="20" s="1"/>
  <c r="M53" i="20"/>
  <c r="N35" i="20"/>
  <c r="N22" i="20"/>
  <c r="N19" i="20"/>
  <c r="M31" i="20"/>
  <c r="N24" i="20"/>
  <c r="M24" i="20"/>
  <c r="M35" i="20"/>
  <c r="M22" i="20"/>
  <c r="M19" i="20"/>
  <c r="M18" i="20"/>
  <c r="M21" i="20"/>
  <c r="M27" i="20"/>
  <c r="M14" i="20"/>
  <c r="N20" i="20"/>
  <c r="M36" i="20"/>
  <c r="N28" i="20"/>
  <c r="N25" i="20"/>
  <c r="N18" i="20"/>
  <c r="M34" i="20"/>
  <c r="M15" i="20"/>
  <c r="N37" i="20"/>
  <c r="N21" i="20"/>
  <c r="M37" i="20"/>
  <c r="N27" i="20"/>
  <c r="M30" i="20"/>
  <c r="N36" i="20"/>
  <c r="N33" i="20"/>
  <c r="N17" i="20"/>
  <c r="M17" i="20"/>
  <c r="M23" i="20"/>
  <c r="N29" i="20"/>
  <c r="N16" i="20"/>
  <c r="M28" i="20"/>
  <c r="M25" i="20"/>
  <c r="N34" i="20"/>
  <c r="N31" i="20"/>
  <c r="N15" i="20"/>
  <c r="N30" i="20"/>
  <c r="N14" i="20"/>
  <c r="N48" i="20" s="1"/>
  <c r="N59" i="20" s="1"/>
  <c r="M33" i="20"/>
  <c r="M20" i="20"/>
  <c r="N23" i="20"/>
  <c r="M26" i="20"/>
  <c r="N26" i="20"/>
  <c r="N32" i="20"/>
  <c r="M32" i="20"/>
  <c r="M29" i="20"/>
  <c r="M16" i="20"/>
  <c r="L56" i="20"/>
  <c r="M57" i="20" s="1"/>
  <c r="M56" i="20"/>
  <c r="D41" i="12"/>
  <c r="D37" i="12"/>
  <c r="D21" i="12"/>
  <c r="D56" i="12"/>
  <c r="D32" i="12"/>
  <c r="E59" i="12"/>
  <c r="F59" i="12"/>
  <c r="D14" i="12"/>
  <c r="D54" i="12"/>
  <c r="D27" i="12"/>
  <c r="D16" i="12"/>
  <c r="D30" i="12"/>
  <c r="G59" i="12"/>
  <c r="L48" i="12"/>
  <c r="N19" i="12" s="1"/>
  <c r="D18" i="12"/>
  <c r="D34" i="12"/>
  <c r="D42" i="12"/>
  <c r="I56" i="12"/>
  <c r="D24" i="12"/>
  <c r="I58" i="12"/>
  <c r="L58" i="12" s="1"/>
  <c r="K58" i="12"/>
  <c r="I54" i="12"/>
  <c r="D22" i="12"/>
  <c r="D38" i="12"/>
  <c r="D44" i="12"/>
  <c r="D52" i="12"/>
  <c r="I52" i="12"/>
  <c r="D46" i="12"/>
  <c r="N56" i="22" l="1"/>
  <c r="N57" i="22"/>
  <c r="M56" i="22"/>
  <c r="M57" i="22"/>
  <c r="M58" i="22" s="1"/>
  <c r="N55" i="22"/>
  <c r="N54" i="22"/>
  <c r="M54" i="22"/>
  <c r="N55" i="21"/>
  <c r="N54" i="21"/>
  <c r="M55" i="21"/>
  <c r="N57" i="21"/>
  <c r="N56" i="21"/>
  <c r="M57" i="21"/>
  <c r="N56" i="20"/>
  <c r="N57" i="20"/>
  <c r="M58" i="20"/>
  <c r="N55" i="20"/>
  <c r="N54" i="20"/>
  <c r="M48" i="20"/>
  <c r="M59" i="20" s="1"/>
  <c r="M54" i="20"/>
  <c r="N22" i="12"/>
  <c r="M34" i="12"/>
  <c r="N15" i="12"/>
  <c r="N31" i="12"/>
  <c r="N25" i="12"/>
  <c r="L59" i="12"/>
  <c r="M24" i="12"/>
  <c r="M37" i="12"/>
  <c r="N16" i="12"/>
  <c r="M21" i="12"/>
  <c r="N29" i="12"/>
  <c r="N32" i="12"/>
  <c r="M17" i="12"/>
  <c r="N26" i="12"/>
  <c r="N28" i="12"/>
  <c r="M20" i="12"/>
  <c r="N27" i="12"/>
  <c r="M14" i="12"/>
  <c r="M30" i="12"/>
  <c r="N30" i="12"/>
  <c r="M35" i="12"/>
  <c r="M23" i="12"/>
  <c r="N21" i="12"/>
  <c r="M18" i="12"/>
  <c r="M26" i="12"/>
  <c r="N24" i="12"/>
  <c r="N37" i="12"/>
  <c r="M15" i="12"/>
  <c r="N17" i="12"/>
  <c r="N18" i="12"/>
  <c r="M29" i="12"/>
  <c r="N20" i="12"/>
  <c r="N34" i="12"/>
  <c r="M32" i="12"/>
  <c r="N14" i="12"/>
  <c r="M19" i="12"/>
  <c r="N23" i="12"/>
  <c r="M27" i="12"/>
  <c r="M33" i="12"/>
  <c r="N35" i="12"/>
  <c r="M36" i="12"/>
  <c r="M31" i="12"/>
  <c r="M16" i="12"/>
  <c r="N33" i="12"/>
  <c r="M25" i="12"/>
  <c r="M22" i="12"/>
  <c r="N36" i="12"/>
  <c r="M28" i="12"/>
  <c r="L54" i="12"/>
  <c r="M55" i="12" s="1"/>
  <c r="L56" i="12"/>
  <c r="M57" i="12" s="1"/>
  <c r="L52" i="12"/>
  <c r="M53" i="12" s="1"/>
  <c r="M58" i="21" l="1"/>
  <c r="N48" i="12"/>
  <c r="M48" i="12"/>
  <c r="N52" i="12"/>
  <c r="N58" i="12" s="1"/>
  <c r="N53" i="12"/>
  <c r="N56" i="12"/>
  <c r="N57" i="12"/>
  <c r="N54" i="12"/>
  <c r="N55" i="12"/>
  <c r="M52" i="12"/>
  <c r="M56" i="12"/>
  <c r="M54" i="12"/>
  <c r="N59" i="12" l="1"/>
  <c r="M58" i="12"/>
  <c r="M59" i="12" s="1"/>
  <c r="I28" i="7" l="1"/>
  <c r="H28" i="7"/>
  <c r="G28" i="7"/>
  <c r="G27" i="7"/>
  <c r="F27" i="7"/>
  <c r="E27" i="7"/>
  <c r="D27" i="7"/>
  <c r="I20" i="7"/>
  <c r="I25" i="7" s="1"/>
  <c r="H20" i="7"/>
  <c r="H24" i="7" s="1"/>
  <c r="G20" i="7"/>
  <c r="F20" i="7"/>
  <c r="F28" i="7" s="1"/>
  <c r="E20" i="7"/>
  <c r="E28" i="7" s="1"/>
  <c r="D20" i="7"/>
  <c r="D28" i="7" s="1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26" i="7" l="1"/>
  <c r="J28" i="7"/>
  <c r="J24" i="7"/>
  <c r="K24" i="7" s="1"/>
  <c r="K27" i="7" s="1"/>
  <c r="I24" i="7"/>
  <c r="H27" i="7"/>
  <c r="J27" i="7" s="1"/>
  <c r="I27" i="7"/>
  <c r="H25" i="7"/>
  <c r="H26" i="7"/>
  <c r="J20" i="7"/>
  <c r="L17" i="7" l="1"/>
  <c r="K12" i="7"/>
  <c r="K17" i="7"/>
  <c r="L6" i="7"/>
  <c r="L11" i="7"/>
  <c r="K6" i="7"/>
  <c r="L16" i="7"/>
  <c r="K11" i="7"/>
  <c r="L5" i="7"/>
  <c r="K16" i="7"/>
  <c r="L15" i="7"/>
  <c r="K10" i="7"/>
  <c r="K8" i="7"/>
  <c r="K15" i="7"/>
  <c r="L4" i="7"/>
  <c r="L20" i="7" s="1"/>
  <c r="L28" i="7" s="1"/>
  <c r="L13" i="7"/>
  <c r="L9" i="7"/>
  <c r="K4" i="7"/>
  <c r="K20" i="7" s="1"/>
  <c r="K28" i="7" s="1"/>
  <c r="L18" i="7"/>
  <c r="L7" i="7"/>
  <c r="L14" i="7"/>
  <c r="K9" i="7"/>
  <c r="K14" i="7"/>
  <c r="K13" i="7"/>
  <c r="K18" i="7"/>
  <c r="K5" i="7"/>
  <c r="L19" i="7"/>
  <c r="K19" i="7"/>
  <c r="L8" i="7"/>
  <c r="L12" i="7"/>
  <c r="K7" i="7"/>
  <c r="L10" i="7"/>
  <c r="J25" i="7"/>
  <c r="L25" i="7" s="1"/>
  <c r="L24" i="7"/>
  <c r="L27" i="7" s="1"/>
  <c r="J26" i="7"/>
  <c r="L26" i="7" s="1"/>
  <c r="K25" i="7" l="1"/>
  <c r="K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Fe Martinez</author>
  </authors>
  <commentList>
    <comment ref="D13" authorId="0" shapeId="0" xr:uid="{F0B117EF-6196-4B39-8EC0-06F71DD47D52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primera columna correspodria a les despeses de recerca i la segona a les despeses de desenvolupament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Fe Martinez</author>
  </authors>
  <commentList>
    <comment ref="D13" authorId="0" shapeId="0" xr:uid="{E08341BB-4F9E-4C53-AE27-EE2A7412D545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primera columna correspodria a les despeses de recerca i la segona a les despeses de desenvolupament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Fe Martinez</author>
  </authors>
  <commentList>
    <comment ref="D13" authorId="0" shapeId="0" xr:uid="{B480A994-FE00-4882-8266-29516DC3A2E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primera columna correspodria a les despeses de recerca i la segona a les despeses de desenvolupament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Fe Martinez</author>
  </authors>
  <commentList>
    <comment ref="D13" authorId="0" shapeId="0" xr:uid="{3D4C9AC8-EA66-49E1-B105-E8DDD55CBCC0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primera columna correspodria a les despeses de recerca i la segona a les despeses de desenvolupament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3" authorId="0" shapeId="0" xr:uid="{52E8CD85-7FC0-49B6-A473-9EC95793AA6A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3" authorId="0" shapeId="0" xr:uid="{CE7A1065-51E0-4AAE-9D61-6BF8A2718070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3" authorId="0" shapeId="0" xr:uid="{4D3A1227-07FE-4FD7-AB36-A231FE26E8EF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3" authorId="0" shapeId="0" xr:uid="{8B3C6262-D366-4BE1-B050-EEC0736AA90C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3" authorId="0" shapeId="0" xr:uid="{97743A80-862B-44BA-9B34-CC6598373F18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3" authorId="0" shapeId="0" xr:uid="{530CC04F-4F90-4B93-99FC-C6361D573CAB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3" authorId="0" shapeId="0" xr:uid="{8A988E26-1A58-4562-AE9A-5C1493A6088E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mensualment per la persona treballadora (detreure del còmput mensual les hores de vacances o baixes laborals)
</t>
        </r>
      </text>
    </comment>
    <comment ref="I3" authorId="0" shapeId="0" xr:uid="{B3255A10-1314-49DC-A8E5-DCFF8B320A17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mensuals aquelles que es dediquen al mes concret a l’actuació subvencionada</t>
        </r>
      </text>
    </comment>
    <comment ref="J3" authorId="0" shapeId="0" xr:uid="{98EDFE4A-A3AA-46CA-A84E-E0F0BA238A38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  <comment ref="A23" authorId="0" shapeId="0" xr:uid="{337C5076-8965-43D4-9425-27E0516A3BE3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 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B23" authorId="0" shapeId="0" xr:uid="{9657F40C-2FD8-4B0E-82D1-C5C1059801B6}">
      <text>
        <r>
          <rPr>
            <b/>
            <sz val="9"/>
            <color indexed="81"/>
            <rFont val="Tahoma"/>
            <family val="2"/>
          </rPr>
          <t xml:space="preserve">ACCIÓ: </t>
        </r>
        <r>
          <rPr>
            <sz val="9"/>
            <color indexed="81"/>
            <rFont val="Tahoma"/>
            <family val="2"/>
          </rPr>
          <t>A l'Excel del compte justificatiu de la justificació a la columna C del número de factura o justificant escriviu: Per exemple, la nòmina del mes de març de 2020 seria 03N/2020, la nòmina de l’extra de juny 2020 seria 06E/2020 o el bonus de setembre de 2020 09B/2020</t>
        </r>
      </text>
    </comment>
    <comment ref="D23" authorId="0" shapeId="0" xr:uid="{4264372A-53E8-47FF-9806-592ABEBCE60C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La remuneració total o total meritat en euros present a la nòmina. </t>
        </r>
      </text>
    </comment>
    <comment ref="E23" authorId="0" shapeId="0" xr:uid="{D3A86EEB-F0FB-4D4A-9984-6E6B2D9334B9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L’import mensual que es declara a la Seguretat Social per a cada persona treballadora i es troba present a la Relació Nominal de Treballadors</t>
        </r>
      </text>
    </comment>
    <comment ref="F23" authorId="0" shapeId="0" xr:uid="{D0A84688-ED89-4167-B710-C6DAFE42AA0A}">
      <text>
        <r>
          <rPr>
            <b/>
            <sz val="9"/>
            <color indexed="81"/>
            <rFont val="Tahoma"/>
            <family val="2"/>
          </rPr>
          <t>ACCIÓ</t>
        </r>
        <r>
          <rPr>
            <sz val="9"/>
            <color indexed="81"/>
            <rFont val="Tahoma"/>
            <family val="2"/>
          </rPr>
          <t xml:space="preserve">
Si s’escau, l’import de les bonificacions mensuals a la Seguretat Social que pugui tenir la persona treballadora</t>
        </r>
      </text>
    </comment>
    <comment ref="G23" authorId="0" shapeId="0" xr:uid="{43263502-EE13-4CEC-985C-9751A3B2B8EA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percentatge d’aportació a la Seguretat Social mensual per part de l’empresa per a cada persona treballadora </t>
        </r>
      </text>
    </comment>
    <comment ref="H23" authorId="0" shapeId="0" xr:uid="{EE4A1D2B-3140-44EE-9B29-C03F8BCE6FE4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El número d’hores laborables d’acord amb el conveni o el contracte treballades anualment per la persona treballadora (detreure del còmput mensual les hores de vacances o baixes laborals)
</t>
        </r>
      </text>
    </comment>
    <comment ref="I23" authorId="0" shapeId="0" xr:uid="{78CC00B1-BB0F-490C-83F3-32EAD7C12EBE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Del número total d’hores laborables anuals aquelles que es dediquen per any a l’actuació subvencionada</t>
        </r>
      </text>
    </comment>
    <comment ref="J23" authorId="0" shapeId="0" xr:uid="{B001895D-3510-4237-AF10-39E51B1C1AA4}">
      <text>
        <r>
          <rPr>
            <b/>
            <sz val="9"/>
            <color indexed="81"/>
            <rFont val="Tahoma"/>
            <family val="2"/>
          </rPr>
          <t>ACCIÓ:</t>
        </r>
        <r>
          <rPr>
            <sz val="9"/>
            <color indexed="81"/>
            <rFont val="Tahoma"/>
            <family val="2"/>
          </rPr>
          <t xml:space="preserve">
Cost salarial per cada hora treballada en el còmput anual</t>
        </r>
      </text>
    </comment>
  </commentList>
</comments>
</file>

<file path=xl/sharedStrings.xml><?xml version="1.0" encoding="utf-8"?>
<sst xmlns="http://schemas.openxmlformats.org/spreadsheetml/2006/main" count="460" uniqueCount="93">
  <si>
    <t>REALITZAR UN ÚNIC FULL PER ANY I PER PERSONA TREBALLADORA. EN CAS DE DIVERSES PERSONES TREBALLADORES I/O ANYS UTILITZAR DIFERENTS PESTANYES</t>
  </si>
  <si>
    <t>Any</t>
  </si>
  <si>
    <t>Si s’escau, l’import de les bonificacions mensuals a la Seguretat Social que pugui tenir la persona treballadora</t>
  </si>
  <si>
    <t xml:space="preserve">El percentatge d’aportació a la Seguretat Social mensual per part de l’empresa per a cada persona treballadora </t>
  </si>
  <si>
    <t>El número d’hores laborables d’acord amb el conveni o el contracte treballades mensualment per la persona treballadora (detreure del còmput mensual les hores de vacances o baixes laborals)</t>
  </si>
  <si>
    <t xml:space="preserve">Any </t>
  </si>
  <si>
    <t>Nom i cognoms persona treballadora</t>
  </si>
  <si>
    <t>CATEGORIA</t>
  </si>
  <si>
    <t>Text compte justificatiu</t>
  </si>
  <si>
    <t>Salari brut</t>
  </si>
  <si>
    <t>Contingències comuns</t>
  </si>
  <si>
    <t>Bonificacions</t>
  </si>
  <si>
    <t>% Quota patronal</t>
  </si>
  <si>
    <t>Hores laborables mensuals treballades</t>
  </si>
  <si>
    <t>Hores imputades a l'acció (R i D)</t>
  </si>
  <si>
    <t>Cost / hora anual</t>
  </si>
  <si>
    <t>Import total justificat
 (columna I del compte justificatiu)</t>
  </si>
  <si>
    <t>Import imputat a l'acció 
(columna K del compte justificatiu)</t>
  </si>
  <si>
    <t>GENER</t>
  </si>
  <si>
    <t>R</t>
  </si>
  <si>
    <t>D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</si>
  <si>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</si>
  <si>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</si>
  <si>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</si>
  <si>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</si>
  <si>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</si>
  <si>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</si>
  <si>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</si>
  <si>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</si>
  <si>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</si>
  <si>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</si>
  <si>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</si>
  <si>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SUBTOTAL 1</t>
  </si>
  <si>
    <t>BONUS</t>
  </si>
  <si>
    <t>Bonus</t>
  </si>
  <si>
    <t>SUBTOTAL 3</t>
  </si>
  <si>
    <t>TOTAL</t>
  </si>
  <si>
    <t>TAULA MESOS</t>
  </si>
  <si>
    <t>CODI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</si>
  <si>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</si>
  <si>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</si>
  <si>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</si>
  <si>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</si>
  <si>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</si>
  <si>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</si>
  <si>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</si>
  <si>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</si>
  <si>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</si>
  <si>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SALARI MENSUAL</t>
  </si>
  <si>
    <t>Any (seleccionar de la llista desplegable a cada casella)</t>
  </si>
  <si>
    <t>Mes (seleccionar de la llista desplegable a cada casella)</t>
  </si>
  <si>
    <t>Hores imputades a l'acció</t>
  </si>
  <si>
    <t>Gener</t>
  </si>
  <si>
    <t>Febrer</t>
  </si>
  <si>
    <t>Març</t>
  </si>
  <si>
    <t>Extra Març</t>
  </si>
  <si>
    <t>Abril</t>
  </si>
  <si>
    <t>Maig</t>
  </si>
  <si>
    <t>Juny</t>
  </si>
  <si>
    <t>Extra uny</t>
  </si>
  <si>
    <t>Juliol</t>
  </si>
  <si>
    <t>Agost</t>
  </si>
  <si>
    <t>Setembre</t>
  </si>
  <si>
    <t>Extra Setembre</t>
  </si>
  <si>
    <t>Octubre</t>
  </si>
  <si>
    <t>Novembre</t>
  </si>
  <si>
    <t>Desembre</t>
  </si>
  <si>
    <t>Extra Desembre</t>
  </si>
  <si>
    <t>Bonus any (seleccionar de la llista desplegable a cada casella)</t>
  </si>
  <si>
    <t>Bonus (seleccionar de la llista desplegable a cada casella)</t>
  </si>
  <si>
    <t>Hores laborables anuals treballades</t>
  </si>
  <si>
    <r>
      <rPr>
        <b/>
        <sz val="11"/>
        <rFont val="Calibri"/>
        <family val="2"/>
      </rPr>
      <t xml:space="preserve">INSTRUCCIONS PER EMPLENAR EL QUADRE DE PERSONAL </t>
    </r>
    <r>
      <rPr>
        <sz val="26"/>
        <color rgb="FF0070C0"/>
        <rFont val="Calibri"/>
        <family val="2"/>
      </rPr>
      <t>→</t>
    </r>
  </si>
  <si>
    <t>Nom i cognoms persona treballadora
(correspon a la columna F del compte justificatiu)</t>
  </si>
  <si>
    <t>SUBTOTAL 2</t>
  </si>
  <si>
    <t>NIF persona treballadora</t>
  </si>
  <si>
    <t>EXTRA 1</t>
  </si>
  <si>
    <t>EXTRA 2</t>
  </si>
  <si>
    <t>EXTRA 3</t>
  </si>
  <si>
    <t>EXTRA 4</t>
  </si>
  <si>
    <t>ENDARRERIMENTS</t>
  </si>
  <si>
    <t>NO COPIAR DIRECTAMENT LES DADES AL COMPTE JUSTIFICATIU ATÈS QUE US DONARÀ ERRORS AL PUJAR-LO A L'APLICACIÓ</t>
  </si>
  <si>
    <t xml:space="preserve">BONUS 
</t>
  </si>
  <si>
    <t>BONUS (s'han de tenir en compte les limitacions que s'estableixen a les bases reguladores)</t>
  </si>
  <si>
    <t>Mes</t>
  </si>
  <si>
    <t>Número de justificant</t>
  </si>
  <si>
    <t>A l'excel del compte justificatiu, a la columna C número de factura o justificant escriviu: Per exemple, la nòmina del mes de març de 2020 seria 03N/2020, la nòmina de l’extra de juny 2020 seria 06E/2020 o el bonus de setembre de 2020 09B/2020</t>
  </si>
  <si>
    <t>La remuneració total o total meritat en euros present a la nòmina (detreure del còmput mensual aquells conceptes no elegibles segons les bases reguladores)</t>
  </si>
  <si>
    <t>L’import mensual declarat a la RNT de la Seguretat Social per a cada persona treballadora (detreure del còmput mensual aquells conceptes no elegibles segons les bases reguladores)</t>
  </si>
  <si>
    <t>Per a cada persona i mes s´hauran d'indicar les hores per Recerca i Desenvolupament</t>
  </si>
  <si>
    <t>Del número total d’hores laborables mensuals indicar aquelles que es dediquen, al mes en concret, a l’actuació subvencionada 
R o D</t>
  </si>
  <si>
    <t>Import total justificat mensual
 (columna I del compte justificatiu)</t>
  </si>
  <si>
    <t>XXXXXXXG</t>
  </si>
  <si>
    <t>Data de contractació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</si>
</sst>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03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0" tint="-0.249977111117893"/>
      <name val="Calibri"/>
      <family val="2"/>
    </font>
    <font>
      <b/>
      <sz val="13.3"/>
      <color rgb="FF0000FF"/>
      <name val="Calibri"/>
      <family val="2"/>
    </font>
    <font>
      <b/>
      <sz val="13.3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4"/>
      <color theme="0"/>
      <name val="Calibri"/>
      <family val="2"/>
    </font>
    <font>
      <sz val="14"/>
      <color theme="1"/>
      <name val="Calibri"/>
      <family val="2"/>
      <scheme val="minor"/>
    </font>
    <font>
      <sz val="26"/>
      <color rgb="FF0070C0"/>
      <name val="Calibri"/>
      <family val="2"/>
    </font>
    <font>
      <sz val="11"/>
      <color theme="0" tint="-0.14999847407452621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2CC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medium">
        <color rgb="FF000000"/>
      </right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/>
      <top style="thin">
        <color theme="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theme="4"/>
      </top>
      <bottom/>
      <diagonal/>
    </border>
    <border>
      <left style="thin">
        <color rgb="FF000000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theme="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9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0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4" fontId="5" fillId="0" borderId="13" xfId="0" applyNumberFormat="1" applyFont="1" applyBorder="1" applyAlignment="1" applyProtection="1">
      <alignment horizontal="left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5" fillId="0" borderId="16" xfId="0" applyNumberFormat="1" applyFont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horizontal="center" vertical="center"/>
      <protection locked="0"/>
    </xf>
    <xf numFmtId="10" fontId="5" fillId="5" borderId="15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7" xfId="0" applyNumberFormat="1" applyFont="1" applyFill="1" applyBorder="1" applyAlignment="1" applyProtection="1">
      <alignment horizontal="center" vertical="center"/>
      <protection locked="0"/>
    </xf>
    <xf numFmtId="2" fontId="5" fillId="5" borderId="10" xfId="0" applyNumberFormat="1" applyFont="1" applyFill="1" applyBorder="1" applyAlignment="1" applyProtection="1">
      <alignment horizontal="center" vertical="center"/>
      <protection locked="0"/>
    </xf>
    <xf numFmtId="164" fontId="5" fillId="5" borderId="16" xfId="0" applyNumberFormat="1" applyFont="1" applyFill="1" applyBorder="1" applyAlignment="1" applyProtection="1">
      <alignment horizontal="center" vertical="center"/>
      <protection locked="0"/>
    </xf>
    <xf numFmtId="10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5" fillId="0" borderId="22" xfId="0" applyNumberFormat="1" applyFont="1" applyBorder="1" applyAlignment="1" applyProtection="1">
      <alignment horizontal="center" vertical="center"/>
      <protection locked="0"/>
    </xf>
    <xf numFmtId="164" fontId="5" fillId="5" borderId="21" xfId="0" applyNumberFormat="1" applyFont="1" applyFill="1" applyBorder="1" applyAlignment="1" applyProtection="1">
      <alignment horizontal="center" vertical="center"/>
      <protection locked="0"/>
    </xf>
    <xf numFmtId="10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2" fontId="5" fillId="5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164" fontId="9" fillId="0" borderId="31" xfId="0" applyNumberFormat="1" applyFont="1" applyBorder="1" applyAlignment="1" applyProtection="1">
      <alignment horizontal="center" vertical="center"/>
      <protection locked="0"/>
    </xf>
    <xf numFmtId="164" fontId="9" fillId="5" borderId="32" xfId="0" applyNumberFormat="1" applyFont="1" applyFill="1" applyBorder="1" applyAlignment="1" applyProtection="1">
      <alignment horizontal="center" vertical="center"/>
      <protection locked="0"/>
    </xf>
    <xf numFmtId="10" fontId="9" fillId="0" borderId="31" xfId="0" applyNumberFormat="1" applyFont="1" applyBorder="1" applyAlignment="1" applyProtection="1">
      <alignment horizontal="center" vertical="center"/>
      <protection locked="0"/>
    </xf>
    <xf numFmtId="2" fontId="9" fillId="5" borderId="32" xfId="0" applyNumberFormat="1" applyFont="1" applyFill="1" applyBorder="1" applyAlignment="1" applyProtection="1">
      <alignment horizontal="center" vertical="center"/>
      <protection locked="0"/>
    </xf>
    <xf numFmtId="2" fontId="9" fillId="5" borderId="26" xfId="0" applyNumberFormat="1" applyFont="1" applyFill="1" applyBorder="1" applyAlignment="1" applyProtection="1">
      <alignment horizontal="center" vertical="center"/>
      <protection locked="0"/>
    </xf>
    <xf numFmtId="164" fontId="9" fillId="0" borderId="16" xfId="0" applyNumberFormat="1" applyFont="1" applyBorder="1" applyAlignment="1" applyProtection="1">
      <alignment horizontal="center" vertical="center"/>
      <protection locked="0"/>
    </xf>
    <xf numFmtId="10" fontId="9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164" fontId="9" fillId="0" borderId="36" xfId="0" applyNumberFormat="1" applyFont="1" applyBorder="1" applyAlignment="1" applyProtection="1">
      <alignment horizontal="center" vertical="center"/>
      <protection locked="0"/>
    </xf>
    <xf numFmtId="164" fontId="9" fillId="0" borderId="37" xfId="0" applyNumberFormat="1" applyFont="1" applyBorder="1" applyAlignment="1" applyProtection="1">
      <alignment horizontal="center" vertical="center"/>
      <protection locked="0"/>
    </xf>
    <xf numFmtId="10" fontId="9" fillId="0" borderId="38" xfId="0" applyNumberFormat="1" applyFont="1" applyBorder="1" applyAlignment="1" applyProtection="1">
      <alignment horizontal="center" vertical="center"/>
      <protection locked="0"/>
    </xf>
    <xf numFmtId="2" fontId="9" fillId="5" borderId="37" xfId="0" applyNumberFormat="1" applyFont="1" applyFill="1" applyBorder="1" applyAlignment="1" applyProtection="1">
      <alignment horizontal="center" vertical="center"/>
      <protection locked="0"/>
    </xf>
    <xf numFmtId="2" fontId="9" fillId="5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0" fontId="3" fillId="3" borderId="2" xfId="1" applyNumberFormat="1" applyFont="1" applyFill="1" applyBorder="1" applyAlignment="1" applyProtection="1">
      <alignment horizontal="center" vertical="center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164" fontId="3" fillId="3" borderId="45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164" fontId="3" fillId="3" borderId="41" xfId="0" applyNumberFormat="1" applyFont="1" applyFill="1" applyBorder="1" applyAlignment="1">
      <alignment horizontal="center" vertical="center"/>
    </xf>
    <xf numFmtId="164" fontId="3" fillId="3" borderId="42" xfId="0" applyNumberFormat="1" applyFont="1" applyFill="1" applyBorder="1" applyAlignment="1">
      <alignment horizontal="center" vertical="center"/>
    </xf>
    <xf numFmtId="2" fontId="10" fillId="6" borderId="4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3" borderId="43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44" xfId="0" applyNumberFormat="1" applyFont="1" applyFill="1" applyBorder="1" applyAlignment="1">
      <alignment horizontal="center" vertical="center"/>
    </xf>
    <xf numFmtId="10" fontId="13" fillId="3" borderId="44" xfId="1" applyNumberFormat="1" applyFont="1" applyFill="1" applyBorder="1" applyAlignment="1" applyProtection="1">
      <alignment horizontal="center" vertical="center"/>
    </xf>
    <xf numFmtId="2" fontId="13" fillId="3" borderId="44" xfId="0" applyNumberFormat="1" applyFont="1" applyFill="1" applyBorder="1" applyAlignment="1">
      <alignment horizontal="center" vertical="center" wrapText="1"/>
    </xf>
    <xf numFmtId="2" fontId="13" fillId="3" borderId="44" xfId="0" applyNumberFormat="1" applyFont="1" applyFill="1" applyBorder="1" applyAlignment="1">
      <alignment horizontal="center" vertical="center"/>
    </xf>
    <xf numFmtId="165" fontId="13" fillId="3" borderId="44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49" fontId="0" fillId="0" borderId="0" xfId="0" applyNumberFormat="1"/>
    <xf numFmtId="0" fontId="0" fillId="0" borderId="0" xfId="0" applyFont="1" applyProtection="1">
      <protection locked="0"/>
    </xf>
    <xf numFmtId="10" fontId="22" fillId="3" borderId="2" xfId="1" applyNumberFormat="1" applyFont="1" applyFill="1" applyBorder="1" applyAlignment="1" applyProtection="1">
      <alignment horizontal="center" vertical="center"/>
    </xf>
    <xf numFmtId="10" fontId="22" fillId="3" borderId="44" xfId="1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6" fillId="9" borderId="51" xfId="0" applyFont="1" applyFill="1" applyBorder="1" applyAlignment="1" applyProtection="1">
      <alignment horizontal="left" indent="2"/>
      <protection locked="0"/>
    </xf>
    <xf numFmtId="0" fontId="26" fillId="9" borderId="56" xfId="0" applyFont="1" applyFill="1" applyBorder="1" applyAlignment="1" applyProtection="1">
      <alignment horizontal="left" indent="2"/>
      <protection locked="0"/>
    </xf>
    <xf numFmtId="0" fontId="26" fillId="9" borderId="53" xfId="0" applyFont="1" applyFill="1" applyBorder="1" applyAlignment="1" applyProtection="1">
      <alignment horizontal="left" indent="2"/>
      <protection locked="0"/>
    </xf>
    <xf numFmtId="2" fontId="14" fillId="8" borderId="50" xfId="0" applyNumberFormat="1" applyFont="1" applyFill="1" applyBorder="1" applyAlignment="1" applyProtection="1">
      <alignment horizontal="center"/>
      <protection locked="0"/>
    </xf>
    <xf numFmtId="2" fontId="14" fillId="14" borderId="19" xfId="0" applyNumberFormat="1" applyFont="1" applyFill="1" applyBorder="1" applyAlignment="1" applyProtection="1">
      <alignment horizontal="center"/>
      <protection locked="0"/>
    </xf>
    <xf numFmtId="2" fontId="14" fillId="8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Protection="1"/>
    <xf numFmtId="0" fontId="14" fillId="10" borderId="10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4" fillId="11" borderId="48" xfId="0" applyFont="1" applyFill="1" applyBorder="1" applyAlignment="1" applyProtection="1">
      <alignment horizontal="center" vertical="center" wrapText="1"/>
    </xf>
    <xf numFmtId="0" fontId="4" fillId="11" borderId="0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54" xfId="0" applyFont="1" applyFill="1" applyBorder="1" applyAlignment="1" applyProtection="1">
      <alignment horizontal="center" vertical="center" wrapText="1"/>
    </xf>
    <xf numFmtId="0" fontId="14" fillId="14" borderId="19" xfId="0" applyFont="1" applyFill="1" applyBorder="1" applyAlignment="1" applyProtection="1">
      <alignment horizontal="center"/>
    </xf>
    <xf numFmtId="0" fontId="14" fillId="8" borderId="4" xfId="0" applyFont="1" applyFill="1" applyBorder="1" applyAlignment="1" applyProtection="1">
      <alignment horizontal="center"/>
    </xf>
    <xf numFmtId="0" fontId="14" fillId="8" borderId="50" xfId="0" applyFont="1" applyFill="1" applyBorder="1" applyAlignment="1" applyProtection="1">
      <alignment horizontal="center"/>
    </xf>
    <xf numFmtId="0" fontId="14" fillId="18" borderId="50" xfId="0" applyFont="1" applyFill="1" applyBorder="1" applyAlignment="1" applyProtection="1">
      <alignment horizontal="center"/>
    </xf>
    <xf numFmtId="0" fontId="14" fillId="19" borderId="19" xfId="0" applyFont="1" applyFill="1" applyBorder="1" applyAlignment="1" applyProtection="1">
      <alignment horizontal="center"/>
    </xf>
    <xf numFmtId="2" fontId="14" fillId="18" borderId="50" xfId="0" applyNumberFormat="1" applyFont="1" applyFill="1" applyBorder="1" applyAlignment="1" applyProtection="1">
      <alignment horizontal="center"/>
    </xf>
    <xf numFmtId="2" fontId="14" fillId="19" borderId="19" xfId="0" applyNumberFormat="1" applyFont="1" applyFill="1" applyBorder="1" applyAlignment="1" applyProtection="1">
      <alignment horizontal="center"/>
    </xf>
    <xf numFmtId="2" fontId="14" fillId="18" borderId="4" xfId="0" applyNumberFormat="1" applyFont="1" applyFill="1" applyBorder="1" applyAlignment="1" applyProtection="1">
      <alignment horizontal="center"/>
    </xf>
    <xf numFmtId="2" fontId="20" fillId="19" borderId="0" xfId="0" applyNumberFormat="1" applyFont="1" applyFill="1" applyBorder="1" applyAlignment="1" applyProtection="1">
      <alignment horizontal="center" vertical="center"/>
    </xf>
    <xf numFmtId="164" fontId="14" fillId="19" borderId="50" xfId="0" applyNumberFormat="1" applyFont="1" applyFill="1" applyBorder="1" applyAlignment="1" applyProtection="1">
      <alignment horizontal="center"/>
    </xf>
    <xf numFmtId="164" fontId="14" fillId="19" borderId="19" xfId="0" applyNumberFormat="1" applyFont="1" applyFill="1" applyBorder="1" applyAlignment="1" applyProtection="1">
      <alignment horizontal="center"/>
    </xf>
    <xf numFmtId="2" fontId="20" fillId="19" borderId="24" xfId="0" applyNumberFormat="1" applyFont="1" applyFill="1" applyBorder="1" applyAlignment="1" applyProtection="1">
      <alignment horizontal="center" vertical="center"/>
    </xf>
    <xf numFmtId="0" fontId="22" fillId="3" borderId="55" xfId="0" applyFont="1" applyFill="1" applyBorder="1" applyAlignment="1" applyProtection="1">
      <alignment horizontal="center" vertical="center"/>
    </xf>
    <xf numFmtId="164" fontId="22" fillId="3" borderId="55" xfId="0" applyNumberFormat="1" applyFont="1" applyFill="1" applyBorder="1" applyAlignment="1" applyProtection="1">
      <alignment horizontal="center" vertical="center"/>
    </xf>
    <xf numFmtId="10" fontId="22" fillId="3" borderId="55" xfId="1" applyNumberFormat="1" applyFont="1" applyFill="1" applyBorder="1" applyAlignment="1" applyProtection="1">
      <alignment horizontal="center" vertical="center"/>
    </xf>
    <xf numFmtId="2" fontId="22" fillId="3" borderId="55" xfId="0" applyNumberFormat="1" applyFont="1" applyFill="1" applyBorder="1" applyAlignment="1" applyProtection="1">
      <alignment horizontal="center" vertical="center" wrapText="1"/>
    </xf>
    <xf numFmtId="164" fontId="22" fillId="3" borderId="2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164" fontId="8" fillId="0" borderId="0" xfId="0" applyNumberFormat="1" applyFont="1" applyProtection="1"/>
    <xf numFmtId="0" fontId="14" fillId="13" borderId="62" xfId="0" applyFont="1" applyFill="1" applyBorder="1" applyAlignment="1" applyProtection="1">
      <alignment horizontal="center"/>
    </xf>
    <xf numFmtId="0" fontId="14" fillId="13" borderId="21" xfId="0" applyFont="1" applyFill="1" applyBorder="1" applyAlignment="1" applyProtection="1">
      <alignment horizontal="center"/>
    </xf>
    <xf numFmtId="0" fontId="14" fillId="13" borderId="73" xfId="0" applyFont="1" applyFill="1" applyBorder="1" applyAlignment="1" applyProtection="1">
      <alignment horizontal="center"/>
    </xf>
    <xf numFmtId="2" fontId="14" fillId="8" borderId="4" xfId="0" applyNumberFormat="1" applyFont="1" applyFill="1" applyBorder="1" applyAlignment="1" applyProtection="1">
      <alignment horizontal="center"/>
    </xf>
    <xf numFmtId="164" fontId="21" fillId="15" borderId="50" xfId="0" applyNumberFormat="1" applyFont="1" applyFill="1" applyBorder="1" applyAlignment="1" applyProtection="1">
      <alignment horizontal="center" vertical="center"/>
    </xf>
    <xf numFmtId="164" fontId="21" fillId="15" borderId="74" xfId="0" applyNumberFormat="1" applyFont="1" applyFill="1" applyBorder="1" applyAlignment="1" applyProtection="1">
      <alignment horizontal="center" vertical="center"/>
    </xf>
    <xf numFmtId="2" fontId="14" fillId="14" borderId="19" xfId="0" applyNumberFormat="1" applyFont="1" applyFill="1" applyBorder="1" applyAlignment="1" applyProtection="1">
      <alignment horizontal="center"/>
    </xf>
    <xf numFmtId="164" fontId="21" fillId="15" borderId="14" xfId="0" applyNumberFormat="1" applyFont="1" applyFill="1" applyBorder="1" applyAlignment="1" applyProtection="1">
      <alignment horizontal="center" vertical="center"/>
    </xf>
    <xf numFmtId="164" fontId="21" fillId="15" borderId="69" xfId="0" applyNumberFormat="1" applyFont="1" applyFill="1" applyBorder="1" applyAlignment="1" applyProtection="1">
      <alignment horizontal="center" vertical="center"/>
    </xf>
    <xf numFmtId="164" fontId="21" fillId="15" borderId="19" xfId="0" applyNumberFormat="1" applyFont="1" applyFill="1" applyBorder="1" applyAlignment="1" applyProtection="1">
      <alignment horizontal="center" vertical="center"/>
    </xf>
    <xf numFmtId="164" fontId="21" fillId="15" borderId="75" xfId="0" applyNumberFormat="1" applyFont="1" applyFill="1" applyBorder="1" applyAlignment="1" applyProtection="1">
      <alignment horizontal="center" vertical="center"/>
    </xf>
    <xf numFmtId="164" fontId="21" fillId="15" borderId="76" xfId="0" applyNumberFormat="1" applyFont="1" applyFill="1" applyBorder="1" applyAlignment="1" applyProtection="1">
      <alignment horizontal="center" vertical="center"/>
    </xf>
    <xf numFmtId="164" fontId="21" fillId="15" borderId="24" xfId="0" applyNumberFormat="1" applyFont="1" applyFill="1" applyBorder="1" applyAlignment="1" applyProtection="1">
      <alignment horizontal="center" vertical="center"/>
    </xf>
    <xf numFmtId="164" fontId="21" fillId="15" borderId="77" xfId="0" applyNumberFormat="1" applyFont="1" applyFill="1" applyBorder="1" applyAlignment="1" applyProtection="1">
      <alignment horizontal="center" vertical="center"/>
    </xf>
    <xf numFmtId="0" fontId="24" fillId="3" borderId="40" xfId="0" applyFont="1" applyFill="1" applyBorder="1" applyAlignment="1" applyProtection="1">
      <alignment horizontal="center" vertical="center"/>
    </xf>
    <xf numFmtId="0" fontId="24" fillId="3" borderId="41" xfId="0" applyFont="1" applyFill="1" applyBorder="1" applyAlignment="1" applyProtection="1">
      <alignment horizontal="center" vertical="center"/>
    </xf>
    <xf numFmtId="164" fontId="22" fillId="3" borderId="2" xfId="0" applyNumberFormat="1" applyFont="1" applyFill="1" applyBorder="1" applyAlignment="1" applyProtection="1">
      <alignment horizontal="center" vertical="center"/>
    </xf>
    <xf numFmtId="2" fontId="22" fillId="3" borderId="2" xfId="0" applyNumberFormat="1" applyFont="1" applyFill="1" applyBorder="1" applyAlignment="1" applyProtection="1">
      <alignment horizontal="center" vertical="center" wrapText="1"/>
    </xf>
    <xf numFmtId="2" fontId="22" fillId="3" borderId="2" xfId="0" applyNumberFormat="1" applyFont="1" applyFill="1" applyBorder="1" applyAlignment="1" applyProtection="1">
      <alignment horizontal="center" vertical="center"/>
    </xf>
    <xf numFmtId="164" fontId="22" fillId="3" borderId="41" xfId="0" applyNumberFormat="1" applyFont="1" applyFill="1" applyBorder="1" applyAlignment="1" applyProtection="1">
      <alignment horizontal="center" vertical="center"/>
    </xf>
    <xf numFmtId="164" fontId="22" fillId="3" borderId="42" xfId="0" applyNumberFormat="1" applyFont="1" applyFill="1" applyBorder="1" applyAlignment="1" applyProtection="1">
      <alignment horizontal="center" vertical="center"/>
    </xf>
    <xf numFmtId="0" fontId="22" fillId="3" borderId="44" xfId="0" applyFont="1" applyFill="1" applyBorder="1" applyAlignment="1" applyProtection="1">
      <alignment horizontal="center" vertical="center"/>
    </xf>
    <xf numFmtId="164" fontId="22" fillId="3" borderId="44" xfId="0" applyNumberFormat="1" applyFont="1" applyFill="1" applyBorder="1" applyAlignment="1" applyProtection="1">
      <alignment horizontal="center" vertical="center"/>
    </xf>
    <xf numFmtId="2" fontId="22" fillId="3" borderId="44" xfId="0" applyNumberFormat="1" applyFont="1" applyFill="1" applyBorder="1" applyAlignment="1" applyProtection="1">
      <alignment horizontal="center" vertical="center" wrapText="1"/>
    </xf>
    <xf numFmtId="2" fontId="22" fillId="3" borderId="44" xfId="0" applyNumberFormat="1" applyFont="1" applyFill="1" applyBorder="1" applyAlignment="1" applyProtection="1">
      <alignment horizontal="center" vertical="center"/>
    </xf>
    <xf numFmtId="165" fontId="22" fillId="3" borderId="44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164" fontId="14" fillId="13" borderId="50" xfId="0" applyNumberFormat="1" applyFont="1" applyFill="1" applyBorder="1" applyAlignment="1" applyProtection="1">
      <alignment horizontal="center"/>
    </xf>
    <xf numFmtId="164" fontId="14" fillId="13" borderId="4" xfId="0" applyNumberFormat="1" applyFont="1" applyFill="1" applyBorder="1" applyAlignment="1" applyProtection="1">
      <alignment horizontal="center"/>
    </xf>
    <xf numFmtId="164" fontId="14" fillId="14" borderId="19" xfId="0" applyNumberFormat="1" applyFont="1" applyFill="1" applyBorder="1" applyAlignment="1" applyProtection="1">
      <alignment horizontal="center"/>
    </xf>
    <xf numFmtId="14" fontId="26" fillId="9" borderId="87" xfId="0" applyNumberFormat="1" applyFont="1" applyFill="1" applyBorder="1" applyAlignment="1" applyProtection="1">
      <alignment horizontal="left" indent="2"/>
      <protection locked="0"/>
    </xf>
    <xf numFmtId="0" fontId="14" fillId="16" borderId="81" xfId="0" applyFont="1" applyFill="1" applyBorder="1" applyAlignment="1" applyProtection="1">
      <alignment horizontal="center" vertical="center" wrapText="1"/>
    </xf>
    <xf numFmtId="0" fontId="14" fillId="16" borderId="82" xfId="0" applyFont="1" applyFill="1" applyBorder="1" applyAlignment="1" applyProtection="1">
      <alignment horizontal="center" vertical="center" wrapText="1"/>
    </xf>
    <xf numFmtId="0" fontId="14" fillId="16" borderId="83" xfId="0" applyFont="1" applyFill="1" applyBorder="1" applyAlignment="1" applyProtection="1">
      <alignment horizontal="center" vertical="center" wrapText="1"/>
    </xf>
    <xf numFmtId="0" fontId="14" fillId="16" borderId="84" xfId="0" applyFont="1" applyFill="1" applyBorder="1" applyAlignment="1" applyProtection="1">
      <alignment horizontal="center" vertical="center" wrapText="1"/>
    </xf>
    <xf numFmtId="0" fontId="14" fillId="16" borderId="57" xfId="0" applyFont="1" applyFill="1" applyBorder="1" applyAlignment="1" applyProtection="1">
      <alignment horizontal="center" vertical="center" wrapText="1"/>
    </xf>
    <xf numFmtId="0" fontId="14" fillId="16" borderId="85" xfId="0" applyFont="1" applyFill="1" applyBorder="1" applyAlignment="1" applyProtection="1">
      <alignment horizontal="center" vertical="center" wrapText="1"/>
    </xf>
    <xf numFmtId="0" fontId="25" fillId="0" borderId="49" xfId="0" applyFont="1" applyBorder="1" applyProtection="1"/>
    <xf numFmtId="0" fontId="25" fillId="0" borderId="50" xfId="0" applyFont="1" applyBorder="1" applyProtection="1"/>
    <xf numFmtId="0" fontId="25" fillId="0" borderId="86" xfId="0" applyFont="1" applyBorder="1" applyAlignment="1" applyProtection="1">
      <alignment horizontal="left"/>
    </xf>
    <xf numFmtId="0" fontId="25" fillId="0" borderId="47" xfId="0" applyFont="1" applyBorder="1" applyAlignment="1" applyProtection="1">
      <alignment horizontal="left"/>
    </xf>
    <xf numFmtId="0" fontId="25" fillId="0" borderId="52" xfId="0" applyFont="1" applyBorder="1" applyProtection="1"/>
    <xf numFmtId="0" fontId="25" fillId="0" borderId="19" xfId="0" applyFont="1" applyBorder="1" applyProtection="1"/>
    <xf numFmtId="0" fontId="14" fillId="10" borderId="46" xfId="0" applyFont="1" applyFill="1" applyBorder="1" applyAlignment="1" applyProtection="1">
      <alignment horizontal="center" vertical="center" wrapText="1"/>
    </xf>
    <xf numFmtId="0" fontId="14" fillId="10" borderId="58" xfId="0" applyFont="1" applyFill="1" applyBorder="1" applyAlignment="1" applyProtection="1">
      <alignment horizontal="center" vertical="center" wrapText="1"/>
    </xf>
    <xf numFmtId="0" fontId="14" fillId="10" borderId="47" xfId="0" applyFont="1" applyFill="1" applyBorder="1" applyAlignment="1" applyProtection="1">
      <alignment horizontal="center" vertical="center" wrapText="1"/>
    </xf>
    <xf numFmtId="0" fontId="14" fillId="12" borderId="59" xfId="0" applyFont="1" applyFill="1" applyBorder="1" applyAlignment="1" applyProtection="1">
      <alignment horizontal="center" vertical="center"/>
    </xf>
    <xf numFmtId="0" fontId="14" fillId="12" borderId="60" xfId="0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164" fontId="14" fillId="12" borderId="4" xfId="0" applyNumberFormat="1" applyFont="1" applyFill="1" applyBorder="1" applyAlignment="1" applyProtection="1">
      <alignment horizontal="center" vertical="center"/>
      <protection locked="0"/>
    </xf>
    <xf numFmtId="164" fontId="14" fillId="12" borderId="19" xfId="0" applyNumberFormat="1" applyFont="1" applyFill="1" applyBorder="1" applyAlignment="1" applyProtection="1">
      <alignment horizontal="center" vertical="center"/>
      <protection locked="0"/>
    </xf>
    <xf numFmtId="4" fontId="14" fillId="12" borderId="4" xfId="0" applyNumberFormat="1" applyFont="1" applyFill="1" applyBorder="1" applyAlignment="1" applyProtection="1">
      <alignment horizontal="center" vertical="center"/>
      <protection locked="0"/>
    </xf>
    <xf numFmtId="4" fontId="14" fillId="12" borderId="19" xfId="0" applyNumberFormat="1" applyFont="1" applyFill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left" vertical="center"/>
    </xf>
    <xf numFmtId="0" fontId="14" fillId="0" borderId="61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left" vertical="center"/>
    </xf>
    <xf numFmtId="164" fontId="14" fillId="12" borderId="61" xfId="0" applyNumberFormat="1" applyFont="1" applyFill="1" applyBorder="1" applyAlignment="1" applyProtection="1">
      <alignment horizontal="center" vertical="center"/>
      <protection locked="0"/>
    </xf>
    <xf numFmtId="164" fontId="14" fillId="12" borderId="24" xfId="0" applyNumberFormat="1" applyFont="1" applyFill="1" applyBorder="1" applyAlignment="1" applyProtection="1">
      <alignment horizontal="center" vertical="center"/>
      <protection locked="0"/>
    </xf>
    <xf numFmtId="164" fontId="14" fillId="18" borderId="61" xfId="0" applyNumberFormat="1" applyFont="1" applyFill="1" applyBorder="1" applyAlignment="1" applyProtection="1">
      <alignment horizontal="center" vertical="center"/>
    </xf>
    <xf numFmtId="164" fontId="14" fillId="18" borderId="24" xfId="0" applyNumberFormat="1" applyFont="1" applyFill="1" applyBorder="1" applyAlignment="1" applyProtection="1">
      <alignment horizontal="center" vertical="center"/>
    </xf>
    <xf numFmtId="4" fontId="14" fillId="18" borderId="61" xfId="0" applyNumberFormat="1" applyFont="1" applyFill="1" applyBorder="1" applyAlignment="1" applyProtection="1">
      <alignment horizontal="center"/>
    </xf>
    <xf numFmtId="4" fontId="14" fillId="18" borderId="24" xfId="0" applyNumberFormat="1" applyFont="1" applyFill="1" applyBorder="1" applyAlignment="1" applyProtection="1">
      <alignment horizontal="center"/>
    </xf>
    <xf numFmtId="4" fontId="14" fillId="19" borderId="61" xfId="0" applyNumberFormat="1" applyFont="1" applyFill="1" applyBorder="1" applyAlignment="1" applyProtection="1">
      <alignment horizontal="center"/>
    </xf>
    <xf numFmtId="4" fontId="14" fillId="19" borderId="24" xfId="0" applyNumberFormat="1" applyFont="1" applyFill="1" applyBorder="1" applyAlignment="1" applyProtection="1">
      <alignment horizontal="center"/>
    </xf>
    <xf numFmtId="0" fontId="22" fillId="3" borderId="63" xfId="0" applyFont="1" applyFill="1" applyBorder="1" applyAlignment="1" applyProtection="1">
      <alignment horizontal="left" vertical="center" wrapText="1"/>
    </xf>
    <xf numFmtId="0" fontId="22" fillId="3" borderId="64" xfId="0" applyFont="1" applyFill="1" applyBorder="1" applyAlignment="1" applyProtection="1">
      <alignment horizontal="left" vertical="center" wrapText="1"/>
    </xf>
    <xf numFmtId="0" fontId="8" fillId="0" borderId="67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left" vertical="center"/>
    </xf>
    <xf numFmtId="0" fontId="8" fillId="0" borderId="71" xfId="0" applyFont="1" applyBorder="1" applyAlignment="1" applyProtection="1">
      <alignment horizontal="left" vertical="center"/>
    </xf>
    <xf numFmtId="164" fontId="8" fillId="0" borderId="66" xfId="0" applyNumberFormat="1" applyFont="1" applyBorder="1" applyAlignment="1" applyProtection="1">
      <alignment horizontal="center" vertical="center"/>
      <protection locked="0"/>
    </xf>
    <xf numFmtId="164" fontId="8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22" fillId="3" borderId="78" xfId="0" applyFont="1" applyFill="1" applyBorder="1" applyAlignment="1" applyProtection="1">
      <alignment horizontal="left" vertical="center" wrapText="1"/>
    </xf>
    <xf numFmtId="0" fontId="22" fillId="3" borderId="79" xfId="0" applyFont="1" applyFill="1" applyBorder="1" applyAlignment="1" applyProtection="1">
      <alignment horizontal="left" vertical="center"/>
    </xf>
    <xf numFmtId="0" fontId="22" fillId="3" borderId="80" xfId="0" applyFont="1" applyFill="1" applyBorder="1" applyAlignment="1" applyProtection="1">
      <alignment horizontal="left" vertical="center"/>
    </xf>
    <xf numFmtId="165" fontId="8" fillId="0" borderId="61" xfId="0" applyNumberFormat="1" applyFont="1" applyBorder="1" applyAlignment="1" applyProtection="1">
      <alignment horizontal="center" vertical="center"/>
    </xf>
    <xf numFmtId="165" fontId="8" fillId="0" borderId="24" xfId="0" applyNumberFormat="1" applyFont="1" applyBorder="1" applyAlignment="1" applyProtection="1">
      <alignment horizontal="center" vertical="center"/>
    </xf>
    <xf numFmtId="2" fontId="8" fillId="0" borderId="65" xfId="0" applyNumberFormat="1" applyFont="1" applyBorder="1" applyAlignment="1" applyProtection="1">
      <alignment horizontal="center" vertical="center"/>
    </xf>
    <xf numFmtId="2" fontId="8" fillId="0" borderId="72" xfId="0" applyNumberFormat="1" applyFont="1" applyBorder="1" applyAlignment="1" applyProtection="1">
      <alignment horizontal="center" vertical="center"/>
    </xf>
    <xf numFmtId="164" fontId="8" fillId="11" borderId="66" xfId="0" applyNumberFormat="1" applyFont="1" applyFill="1" applyBorder="1" applyAlignment="1" applyProtection="1">
      <alignment horizontal="center" vertical="center"/>
      <protection locked="0"/>
    </xf>
    <xf numFmtId="164" fontId="8" fillId="11" borderId="21" xfId="0" applyNumberFormat="1" applyFont="1" applyFill="1" applyBorder="1" applyAlignment="1" applyProtection="1">
      <alignment horizontal="center" vertical="center"/>
      <protection locked="0"/>
    </xf>
    <xf numFmtId="164" fontId="8" fillId="17" borderId="66" xfId="0" applyNumberFormat="1" applyFont="1" applyFill="1" applyBorder="1" applyAlignment="1" applyProtection="1">
      <alignment horizontal="center" vertical="center"/>
      <protection locked="0"/>
    </xf>
    <xf numFmtId="164" fontId="8" fillId="17" borderId="21" xfId="0" applyNumberFormat="1" applyFont="1" applyFill="1" applyBorder="1" applyAlignment="1" applyProtection="1">
      <alignment horizontal="center" vertical="center"/>
      <protection locked="0"/>
    </xf>
    <xf numFmtId="10" fontId="8" fillId="17" borderId="66" xfId="0" applyNumberFormat="1" applyFont="1" applyFill="1" applyBorder="1" applyAlignment="1" applyProtection="1">
      <alignment horizontal="center" vertical="center" wrapText="1"/>
      <protection locked="0"/>
    </xf>
    <xf numFmtId="10" fontId="8" fillId="17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66" xfId="0" applyNumberFormat="1" applyFont="1" applyFill="1" applyBorder="1" applyAlignment="1" applyProtection="1">
      <alignment horizontal="center" vertical="center"/>
      <protection locked="0"/>
    </xf>
    <xf numFmtId="164" fontId="8" fillId="5" borderId="21" xfId="0" applyNumberFormat="1" applyFont="1" applyFill="1" applyBorder="1" applyAlignment="1" applyProtection="1">
      <alignment horizontal="center" vertical="center"/>
      <protection locked="0"/>
    </xf>
    <xf numFmtId="10" fontId="8" fillId="0" borderId="66" xfId="0" applyNumberFormat="1" applyFont="1" applyBorder="1" applyAlignment="1" applyProtection="1">
      <alignment horizontal="center" vertical="center"/>
      <protection locked="0"/>
    </xf>
    <xf numFmtId="10" fontId="8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0" fillId="10" borderId="0" xfId="0" applyFill="1" applyProtection="1">
      <protection locked="0"/>
    </xf>
    <xf numFmtId="0" fontId="18" fillId="0" borderId="0" xfId="0" applyFont="1" applyProtection="1">
      <protection locked="0"/>
    </xf>
    <xf numFmtId="0" fontId="14" fillId="13" borderId="4" xfId="0" applyFont="1" applyFill="1" applyBorder="1" applyAlignment="1" applyProtection="1">
      <alignment horizontal="center"/>
      <protection locked="0"/>
    </xf>
    <xf numFmtId="0" fontId="14" fillId="14" borderId="19" xfId="0" applyFont="1" applyFill="1" applyBorder="1" applyAlignment="1" applyProtection="1">
      <alignment horizontal="center"/>
      <protection locked="0"/>
    </xf>
    <xf numFmtId="0" fontId="14" fillId="13" borderId="50" xfId="0" applyFont="1" applyFill="1" applyBorder="1" applyAlignment="1" applyProtection="1">
      <alignment horizontal="center"/>
      <protection locked="0"/>
    </xf>
    <xf numFmtId="0" fontId="14" fillId="13" borderId="19" xfId="0" applyFont="1" applyFill="1" applyBorder="1" applyAlignment="1" applyProtection="1">
      <alignment horizontal="center"/>
      <protection locked="0"/>
    </xf>
    <xf numFmtId="0" fontId="14" fillId="13" borderId="24" xfId="0" applyFont="1" applyFill="1" applyBorder="1" applyAlignment="1" applyProtection="1">
      <alignment horizontal="center"/>
      <protection locked="0"/>
    </xf>
    <xf numFmtId="0" fontId="23" fillId="0" borderId="0" xfId="0" applyFont="1" applyProtection="1">
      <protection locked="0"/>
    </xf>
  </cellXfs>
  <cellStyles count="2">
    <cellStyle name="Normal" xfId="0" builtinId="0"/>
    <cellStyle name="Percentatge" xfId="1" builtinId="5"/>
  </cellStyles>
  <dxfs count="18"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#,##0.00\ &quot;€&quot;"/>
      <fill>
        <patternFill patternType="solid">
          <fgColor rgb="FFFFF2CC"/>
          <bgColor rgb="FFFFF2CC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 tint="-0.249977111117893"/>
        <name val="Calibri"/>
        <family val="2"/>
        <scheme val="none"/>
      </font>
      <numFmt numFmtId="2" formatCode="0.00"/>
      <fill>
        <patternFill patternType="solid">
          <fgColor rgb="FFFFFFFF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4" formatCode="0.00%"/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#,##0.00\ &quot;€&quot;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rgb="FFFFF2CC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81644</xdr:colOff>
      <xdr:row>0</xdr:row>
      <xdr:rowOff>176893</xdr:rowOff>
    </xdr:from>
    <xdr:to>
      <xdr:col>13</xdr:col>
      <xdr:colOff>1360718</xdr:colOff>
      <xdr:row>2</xdr:row>
      <xdr:rowOff>183791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03E0F9A-8BA7-4B32-A7BF-FB053600B0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9852207" y="-9593670"/>
          <a:ext cx="387898" cy="1992902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REALITZAR UN ÚNIC FULL PER ANY I PER PERSONA TREBALLADORA. EN CAS DE DIVERSES PERSONES TREBALLADORES I/O ANYS UTILITZAR DIFERENTS PESTANYES</a:t>
          </a:r>
        </a:p>
      </xdr:txBody>
    </xdr:sp>
    <xdr:clientData/>
  </xdr:twoCellAnchor>
  <xdr:twoCellAnchor>
    <xdr:from>
      <xdr:col>12</xdr:col>
      <xdr:colOff>746125</xdr:colOff>
      <xdr:row>10</xdr:row>
      <xdr:rowOff>39688</xdr:rowOff>
    </xdr:from>
    <xdr:to>
      <xdr:col>12</xdr:col>
      <xdr:colOff>769937</xdr:colOff>
      <xdr:row>11</xdr:row>
      <xdr:rowOff>341313</xdr:rowOff>
    </xdr:to>
    <xdr:cxnSp macro="">
      <xdr:nvCxnSpPr>
        <xdr:cNvPr id="3" name="Connector de fletxa recta 2">
          <a:extLst>
            <a:ext uri="{FF2B5EF4-FFF2-40B4-BE49-F238E27FC236}">
              <a16:creationId xmlns:a16="http://schemas.microsoft.com/office/drawing/2014/main" id="{3CC580D4-05D4-417E-A6CF-A7B37D56C579}"/>
            </a:ext>
          </a:extLst>
        </xdr:cNvPr>
        <xdr:cNvCxnSpPr/>
      </xdr:nvCxnSpPr>
      <xdr:spPr>
        <a:xfrm>
          <a:off x="17929225" y="1982788"/>
          <a:ext cx="23812" cy="22066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595313</xdr:colOff>
      <xdr:row>10</xdr:row>
      <xdr:rowOff>63500</xdr:rowOff>
    </xdr:from>
    <xdr:to>
      <xdr:col>13</xdr:col>
      <xdr:colOff>627063</xdr:colOff>
      <xdr:row>11</xdr:row>
      <xdr:rowOff>293688</xdr:rowOff>
    </xdr:to>
    <xdr:cxnSp macro="">
      <xdr:nvCxnSpPr>
        <xdr:cNvPr id="4" name="Connector de fletxa recta 3">
          <a:extLst>
            <a:ext uri="{FF2B5EF4-FFF2-40B4-BE49-F238E27FC236}">
              <a16:creationId xmlns:a16="http://schemas.microsoft.com/office/drawing/2014/main" id="{542E673B-30C9-4E38-9E24-79E651A67C87}"/>
            </a:ext>
          </a:extLst>
        </xdr:cNvPr>
        <xdr:cNvCxnSpPr/>
      </xdr:nvCxnSpPr>
      <xdr:spPr>
        <a:xfrm>
          <a:off x="19245263" y="2006600"/>
          <a:ext cx="31750" cy="2135188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81644</xdr:colOff>
      <xdr:row>0</xdr:row>
      <xdr:rowOff>176893</xdr:rowOff>
    </xdr:from>
    <xdr:to>
      <xdr:col>13</xdr:col>
      <xdr:colOff>1360718</xdr:colOff>
      <xdr:row>2</xdr:row>
      <xdr:rowOff>183791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57348ECD-E34E-41BB-8A52-53E4D47354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9852207" y="-9593670"/>
          <a:ext cx="387898" cy="1992902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REALITZAR UN ÚNIC FULL PER ANY I PER PERSONA TREBALLADORA. EN CAS DE DIVERSES PERSONES TREBALLADORES I/O ANYS UTILITZAR DIFERENTS PESTANYES</a:t>
          </a:r>
        </a:p>
      </xdr:txBody>
    </xdr:sp>
    <xdr:clientData/>
  </xdr:twoCellAnchor>
  <xdr:twoCellAnchor>
    <xdr:from>
      <xdr:col>12</xdr:col>
      <xdr:colOff>746125</xdr:colOff>
      <xdr:row>10</xdr:row>
      <xdr:rowOff>39688</xdr:rowOff>
    </xdr:from>
    <xdr:to>
      <xdr:col>12</xdr:col>
      <xdr:colOff>769937</xdr:colOff>
      <xdr:row>11</xdr:row>
      <xdr:rowOff>341313</xdr:rowOff>
    </xdr:to>
    <xdr:cxnSp macro="">
      <xdr:nvCxnSpPr>
        <xdr:cNvPr id="3" name="Connector de fletxa recta 2">
          <a:extLst>
            <a:ext uri="{FF2B5EF4-FFF2-40B4-BE49-F238E27FC236}">
              <a16:creationId xmlns:a16="http://schemas.microsoft.com/office/drawing/2014/main" id="{D0E07D4D-186C-4716-8042-27BC06214468}"/>
            </a:ext>
          </a:extLst>
        </xdr:cNvPr>
        <xdr:cNvCxnSpPr/>
      </xdr:nvCxnSpPr>
      <xdr:spPr>
        <a:xfrm>
          <a:off x="17929225" y="2106613"/>
          <a:ext cx="23812" cy="22066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595313</xdr:colOff>
      <xdr:row>10</xdr:row>
      <xdr:rowOff>63500</xdr:rowOff>
    </xdr:from>
    <xdr:to>
      <xdr:col>13</xdr:col>
      <xdr:colOff>627063</xdr:colOff>
      <xdr:row>11</xdr:row>
      <xdr:rowOff>293688</xdr:rowOff>
    </xdr:to>
    <xdr:cxnSp macro="">
      <xdr:nvCxnSpPr>
        <xdr:cNvPr id="4" name="Connector de fletxa recta 3">
          <a:extLst>
            <a:ext uri="{FF2B5EF4-FFF2-40B4-BE49-F238E27FC236}">
              <a16:creationId xmlns:a16="http://schemas.microsoft.com/office/drawing/2014/main" id="{031A632A-B37E-49CC-8C98-B74621A4696E}"/>
            </a:ext>
          </a:extLst>
        </xdr:cNvPr>
        <xdr:cNvCxnSpPr/>
      </xdr:nvCxnSpPr>
      <xdr:spPr>
        <a:xfrm>
          <a:off x="19245263" y="2130425"/>
          <a:ext cx="31750" cy="2135188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81644</xdr:colOff>
      <xdr:row>0</xdr:row>
      <xdr:rowOff>176893</xdr:rowOff>
    </xdr:from>
    <xdr:to>
      <xdr:col>13</xdr:col>
      <xdr:colOff>1360718</xdr:colOff>
      <xdr:row>2</xdr:row>
      <xdr:rowOff>183791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B5E460D-8C36-4D00-8777-3EC4011372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9852207" y="-9593670"/>
          <a:ext cx="387898" cy="1992902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REALITZAR UN ÚNIC FULL PER ANY I PER PERSONA TREBALLADORA. EN CAS DE DIVERSES PERSONES TREBALLADORES I/O ANYS UTILITZAR DIFERENTS PESTANYES</a:t>
          </a:r>
        </a:p>
      </xdr:txBody>
    </xdr:sp>
    <xdr:clientData/>
  </xdr:twoCellAnchor>
  <xdr:twoCellAnchor>
    <xdr:from>
      <xdr:col>12</xdr:col>
      <xdr:colOff>746125</xdr:colOff>
      <xdr:row>10</xdr:row>
      <xdr:rowOff>39688</xdr:rowOff>
    </xdr:from>
    <xdr:to>
      <xdr:col>12</xdr:col>
      <xdr:colOff>769937</xdr:colOff>
      <xdr:row>11</xdr:row>
      <xdr:rowOff>341313</xdr:rowOff>
    </xdr:to>
    <xdr:cxnSp macro="">
      <xdr:nvCxnSpPr>
        <xdr:cNvPr id="3" name="Connector de fletxa recta 2">
          <a:extLst>
            <a:ext uri="{FF2B5EF4-FFF2-40B4-BE49-F238E27FC236}">
              <a16:creationId xmlns:a16="http://schemas.microsoft.com/office/drawing/2014/main" id="{75190AA8-B6DB-4E8F-97D6-50FB23C54571}"/>
            </a:ext>
          </a:extLst>
        </xdr:cNvPr>
        <xdr:cNvCxnSpPr/>
      </xdr:nvCxnSpPr>
      <xdr:spPr>
        <a:xfrm>
          <a:off x="17929225" y="2106613"/>
          <a:ext cx="23812" cy="22066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595313</xdr:colOff>
      <xdr:row>10</xdr:row>
      <xdr:rowOff>63500</xdr:rowOff>
    </xdr:from>
    <xdr:to>
      <xdr:col>13</xdr:col>
      <xdr:colOff>627063</xdr:colOff>
      <xdr:row>11</xdr:row>
      <xdr:rowOff>293688</xdr:rowOff>
    </xdr:to>
    <xdr:cxnSp macro="">
      <xdr:nvCxnSpPr>
        <xdr:cNvPr id="4" name="Connector de fletxa recta 3">
          <a:extLst>
            <a:ext uri="{FF2B5EF4-FFF2-40B4-BE49-F238E27FC236}">
              <a16:creationId xmlns:a16="http://schemas.microsoft.com/office/drawing/2014/main" id="{C69EC69F-4AC4-4B8F-BB45-401D76AC09B5}"/>
            </a:ext>
          </a:extLst>
        </xdr:cNvPr>
        <xdr:cNvCxnSpPr/>
      </xdr:nvCxnSpPr>
      <xdr:spPr>
        <a:xfrm>
          <a:off x="19245263" y="2130425"/>
          <a:ext cx="31750" cy="2135188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81644</xdr:colOff>
      <xdr:row>0</xdr:row>
      <xdr:rowOff>176893</xdr:rowOff>
    </xdr:from>
    <xdr:to>
      <xdr:col>13</xdr:col>
      <xdr:colOff>1360718</xdr:colOff>
      <xdr:row>2</xdr:row>
      <xdr:rowOff>183791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DDDCFCC7-A463-4190-AB85-76F74628E6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9852207" y="-9593670"/>
          <a:ext cx="387898" cy="1992902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REALITZAR UN ÚNIC FULL PER ANY I PER PERSONA TREBALLADORA. EN CAS DE DIVERSES PERSONES TREBALLADORES I/O ANYS UTILITZAR DIFERENTS PESTANYES</a:t>
          </a:r>
        </a:p>
      </xdr:txBody>
    </xdr:sp>
    <xdr:clientData/>
  </xdr:twoCellAnchor>
  <xdr:twoCellAnchor>
    <xdr:from>
      <xdr:col>12</xdr:col>
      <xdr:colOff>746125</xdr:colOff>
      <xdr:row>10</xdr:row>
      <xdr:rowOff>39688</xdr:rowOff>
    </xdr:from>
    <xdr:to>
      <xdr:col>12</xdr:col>
      <xdr:colOff>769937</xdr:colOff>
      <xdr:row>11</xdr:row>
      <xdr:rowOff>341313</xdr:rowOff>
    </xdr:to>
    <xdr:cxnSp macro="">
      <xdr:nvCxnSpPr>
        <xdr:cNvPr id="3" name="Connector de fletxa recta 2">
          <a:extLst>
            <a:ext uri="{FF2B5EF4-FFF2-40B4-BE49-F238E27FC236}">
              <a16:creationId xmlns:a16="http://schemas.microsoft.com/office/drawing/2014/main" id="{A74A3545-D5FD-4258-AF76-F1897FEE45C0}"/>
            </a:ext>
          </a:extLst>
        </xdr:cNvPr>
        <xdr:cNvCxnSpPr/>
      </xdr:nvCxnSpPr>
      <xdr:spPr>
        <a:xfrm>
          <a:off x="17929225" y="2106613"/>
          <a:ext cx="23812" cy="22066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595313</xdr:colOff>
      <xdr:row>10</xdr:row>
      <xdr:rowOff>63500</xdr:rowOff>
    </xdr:from>
    <xdr:to>
      <xdr:col>13</xdr:col>
      <xdr:colOff>627063</xdr:colOff>
      <xdr:row>11</xdr:row>
      <xdr:rowOff>293688</xdr:rowOff>
    </xdr:to>
    <xdr:cxnSp macro="">
      <xdr:nvCxnSpPr>
        <xdr:cNvPr id="4" name="Connector de fletxa recta 3">
          <a:extLst>
            <a:ext uri="{FF2B5EF4-FFF2-40B4-BE49-F238E27FC236}">
              <a16:creationId xmlns:a16="http://schemas.microsoft.com/office/drawing/2014/main" id="{8944B74D-29E9-4E9A-B68F-FB6003CABC49}"/>
            </a:ext>
          </a:extLst>
        </xdr:cNvPr>
        <xdr:cNvCxnSpPr/>
      </xdr:nvCxnSpPr>
      <xdr:spPr>
        <a:xfrm>
          <a:off x="19245263" y="2130425"/>
          <a:ext cx="31750" cy="2135188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D82940-2129-4ADC-B9EA-48197F531A33}" name="TAULA_CODIS_MES" displayName="TAULA_CODIS_MES" ref="B5:C17" totalsRowShown="0">
  <autoFilter ref="B5:C17" xr:uid="{03D82940-2129-4ADC-B9EA-48197F531A33}"/>
  <tableColumns count="2">
    <tableColumn id="1" xr3:uid="{2576ED26-C77D-4891-8242-6D18EC48D378}" name="TAULA MESOS" dataDxfId="17"/>
    <tableColumn id="2" xr3:uid="{CF0CBAA3-29FE-4794-BFA7-434F09C255E8}" name="CODI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7649A1-1D90-4B5B-96C5-338C9D5EF14C}" name="Personal_mensual1045" displayName="Personal_mensual1045" ref="A3:L19" totalsRowShown="0" headerRowDxfId="15" dataDxfId="13" headerRowBorderDxfId="14" tableBorderDxfId="12">
  <autoFilter ref="A3:L19" xr:uid="{5209F1B4-09AF-4B82-A205-D5720F91C706}"/>
  <tableColumns count="12">
    <tableColumn id="1" xr3:uid="{819F64A0-E6DD-4BB7-BFEC-6FC8E5B75F6A}" name="Any (seleccionar de la llista desplegable a cada casella)" dataDxfId="11"/>
    <tableColumn id="2" xr3:uid="{A98F4E9C-B0C5-4F8D-912B-5DAAC6CD8543}" name="Mes (seleccionar de la llista desplegable a cada casella)" dataDxfId="10"/>
    <tableColumn id="3" xr3:uid="{71B34D04-1527-4C05-BC16-83663C104F0B}" name="Nom i cognoms persona treballadora" dataDxfId="9"/>
    <tableColumn id="4" xr3:uid="{9D3A453F-7550-473B-AE53-4CC493A42164}" name="Salari brut" dataDxfId="8"/>
    <tableColumn id="5" xr3:uid="{3CEFE04F-06F8-4E3E-A075-5B34B8BB36C0}" name="Contingències comuns" dataDxfId="7"/>
    <tableColumn id="6" xr3:uid="{ABD13376-4B7F-4293-84E4-88BF5BD3A113}" name="Bonificacions" dataDxfId="6"/>
    <tableColumn id="7" xr3:uid="{648F1D4B-5B3C-417C-B8BD-0705085D3B45}" name="% Quota patronal" dataDxfId="5"/>
    <tableColumn id="8" xr3:uid="{66DDE340-B0B8-4EBD-B792-B636819EEE2A}" name="Hores laborables mensuals treballades" dataDxfId="4"/>
    <tableColumn id="9" xr3:uid="{C9FFBAEC-E20B-429B-B0DA-7EEC7EA309EF}" name="Hores imputades a l'acció" dataDxfId="3"/>
    <tableColumn id="10" xr3:uid="{852A0D88-4985-45E0-AB5B-41736E71D88A}" name="Cost / hora anual" dataDxfId="2" dataCellStyle="Normal">
      <calculatedColumnFormula>(((E4*G4)-F4)+D4)/H4</calculatedColumnFormula>
    </tableColumn>
    <tableColumn id="11" xr3:uid="{B209C261-C467-4553-BD68-62B01B9BEF3F}" name="Import total justificat_x000a_ (columna I del compte justificatiu)" dataDxfId="1">
      <calculatedColumnFormula>H4*$J$20</calculatedColumnFormula>
    </tableColumn>
    <tableColumn id="12" xr3:uid="{77F73D22-9F8F-49D9-BA8E-9A110B7657D7}" name="Import imputat a l'acció _x000a_(columna K del compte justificatiu)" dataDxfId="0">
      <calculatedColumnFormula>Personal_mensual1045[[#This Row],[Hores imputades a l''acció]]*$J$20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Salari mensual" altTextSummary="Càlcul de personal del salari mensual per a la justificació de despeses de personal a ajuts i subvencions d'ACCIÓ"/>
    </ext>
  </extLst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4AF8-7D3A-4068-A8A2-A48D99C494A7}">
  <sheetPr>
    <pageSetUpPr fitToPage="1"/>
  </sheetPr>
  <dimension ref="A1:BF59"/>
  <sheetViews>
    <sheetView showGridLines="0" zoomScale="80" zoomScaleNormal="80" workbookViewId="0">
      <selection activeCell="D63" sqref="D63"/>
    </sheetView>
  </sheetViews>
  <sheetFormatPr defaultColWidth="9.140625" defaultRowHeight="15" x14ac:dyDescent="0.25"/>
  <cols>
    <col min="1" max="1" width="11.140625" style="10" customWidth="1"/>
    <col min="2" max="2" width="28.85546875" style="10" customWidth="1"/>
    <col min="3" max="3" width="40.7109375" style="10" bestFit="1" customWidth="1"/>
    <col min="4" max="4" width="28" style="10" bestFit="1" customWidth="1"/>
    <col min="5" max="5" width="19.7109375" style="10" bestFit="1" customWidth="1"/>
    <col min="6" max="6" width="18.7109375" style="10" customWidth="1"/>
    <col min="7" max="7" width="18.5703125" style="10" customWidth="1"/>
    <col min="8" max="8" width="17.28515625" style="10" customWidth="1"/>
    <col min="9" max="9" width="22.7109375" style="10" customWidth="1"/>
    <col min="10" max="10" width="16.7109375" style="10" customWidth="1"/>
    <col min="11" max="11" width="18.42578125" style="10" customWidth="1"/>
    <col min="12" max="12" width="16.85546875" style="10" customWidth="1"/>
    <col min="13" max="14" width="22" style="10" customWidth="1"/>
    <col min="15" max="19" width="9.140625" style="10"/>
    <col min="20" max="22" width="9.140625" style="10" customWidth="1"/>
    <col min="23" max="16384" width="9.140625" style="10"/>
  </cols>
  <sheetData>
    <row r="1" spans="1:5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58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58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58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58" ht="21" customHeight="1" thickBot="1" x14ac:dyDescent="0.3">
      <c r="A5" s="102"/>
      <c r="B5" s="103"/>
      <c r="C5" s="103"/>
      <c r="D5" s="103"/>
      <c r="E5" s="103"/>
      <c r="F5" s="103"/>
      <c r="G5" s="104"/>
      <c r="H5" s="104"/>
      <c r="I5" s="103"/>
      <c r="J5" s="103"/>
      <c r="K5" s="103"/>
      <c r="L5" s="103"/>
      <c r="M5" s="168" t="s">
        <v>80</v>
      </c>
      <c r="N5" s="169"/>
    </row>
    <row r="6" spans="1:58" ht="15.75" x14ac:dyDescent="0.25">
      <c r="A6" s="174" t="s">
        <v>1</v>
      </c>
      <c r="B6" s="175"/>
      <c r="C6" s="96"/>
      <c r="D6" s="95"/>
      <c r="F6" s="95"/>
      <c r="G6" s="163"/>
      <c r="H6" s="163"/>
      <c r="I6" s="95"/>
      <c r="J6" s="95"/>
      <c r="K6" s="95"/>
      <c r="L6" s="103"/>
      <c r="M6" s="170"/>
      <c r="N6" s="171"/>
    </row>
    <row r="7" spans="1:58" ht="15.75" x14ac:dyDescent="0.25">
      <c r="A7" s="176" t="s">
        <v>92</v>
      </c>
      <c r="B7" s="177"/>
      <c r="C7" s="167"/>
      <c r="D7" s="95"/>
      <c r="F7" s="95"/>
      <c r="G7" s="163"/>
      <c r="H7" s="163"/>
      <c r="I7" s="95"/>
      <c r="J7" s="95"/>
      <c r="K7" s="95"/>
      <c r="L7" s="103"/>
      <c r="M7" s="170"/>
      <c r="N7" s="171"/>
    </row>
    <row r="8" spans="1:58" ht="15.75" x14ac:dyDescent="0.25">
      <c r="A8" s="176" t="s">
        <v>6</v>
      </c>
      <c r="B8" s="177"/>
      <c r="C8" s="97"/>
      <c r="D8" s="95"/>
      <c r="F8" s="95"/>
      <c r="G8" s="163"/>
      <c r="H8" s="163"/>
      <c r="I8" s="95"/>
      <c r="J8" s="95"/>
      <c r="K8" s="95"/>
      <c r="L8" s="103"/>
      <c r="M8" s="170"/>
      <c r="N8" s="171"/>
    </row>
    <row r="9" spans="1:58" ht="16.5" thickBot="1" x14ac:dyDescent="0.3">
      <c r="A9" s="178" t="s">
        <v>74</v>
      </c>
      <c r="B9" s="179"/>
      <c r="C9" s="98" t="s">
        <v>91</v>
      </c>
      <c r="D9" s="95"/>
      <c r="E9" s="95"/>
      <c r="F9" s="95"/>
      <c r="G9" s="163"/>
      <c r="H9" s="163"/>
      <c r="I9" s="95"/>
      <c r="J9" s="95"/>
      <c r="K9" s="95"/>
      <c r="L9" s="103"/>
      <c r="M9" s="172"/>
      <c r="N9" s="173"/>
    </row>
    <row r="10" spans="1:58" ht="18" x14ac:dyDescent="0.3">
      <c r="A10" s="105"/>
      <c r="B10" s="105"/>
      <c r="C10" s="103"/>
      <c r="D10" s="103"/>
      <c r="E10" s="103"/>
      <c r="F10" s="103"/>
      <c r="G10" s="104"/>
      <c r="H10" s="104"/>
      <c r="I10" s="103"/>
      <c r="J10" s="103"/>
      <c r="K10" s="103"/>
      <c r="L10" s="103"/>
      <c r="M10" s="103"/>
      <c r="N10" s="103"/>
    </row>
    <row r="11" spans="1:58" s="231" customFormat="1" ht="150" customHeight="1" x14ac:dyDescent="0.25">
      <c r="A11" s="180" t="s">
        <v>71</v>
      </c>
      <c r="B11" s="181"/>
      <c r="C11" s="182"/>
      <c r="D11" s="106" t="s">
        <v>85</v>
      </c>
      <c r="E11" s="106" t="s">
        <v>86</v>
      </c>
      <c r="F11" s="106" t="s">
        <v>87</v>
      </c>
      <c r="G11" s="106" t="s">
        <v>2</v>
      </c>
      <c r="H11" s="106" t="s">
        <v>3</v>
      </c>
      <c r="I11" s="106" t="s">
        <v>4</v>
      </c>
      <c r="J11" s="106" t="s">
        <v>88</v>
      </c>
      <c r="K11" s="106" t="s">
        <v>89</v>
      </c>
      <c r="L11" s="107"/>
      <c r="M11" s="103"/>
      <c r="N11" s="103"/>
    </row>
    <row r="12" spans="1:58" s="232" customFormat="1" ht="41.25" customHeight="1" thickBot="1" x14ac:dyDescent="0.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110"/>
      <c r="N12" s="110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</row>
    <row r="13" spans="1:58" s="233" customFormat="1" ht="103.5" customHeight="1" thickBot="1" x14ac:dyDescent="0.35">
      <c r="A13" s="111" t="s">
        <v>5</v>
      </c>
      <c r="B13" s="112" t="s">
        <v>83</v>
      </c>
      <c r="C13" s="112" t="s">
        <v>72</v>
      </c>
      <c r="D13" s="112" t="s">
        <v>84</v>
      </c>
      <c r="E13" s="113" t="s">
        <v>9</v>
      </c>
      <c r="F13" s="112" t="s">
        <v>10</v>
      </c>
      <c r="G13" s="113" t="s">
        <v>11</v>
      </c>
      <c r="H13" s="112" t="s">
        <v>12</v>
      </c>
      <c r="I13" s="112" t="s">
        <v>13</v>
      </c>
      <c r="J13" s="112" t="s">
        <v>7</v>
      </c>
      <c r="K13" s="112" t="s">
        <v>14</v>
      </c>
      <c r="L13" s="112" t="s">
        <v>15</v>
      </c>
      <c r="M13" s="114" t="s">
        <v>90</v>
      </c>
      <c r="N13" s="115" t="s">
        <v>17</v>
      </c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</row>
    <row r="14" spans="1:58" s="92" customFormat="1" ht="14.1" customHeight="1" x14ac:dyDescent="0.25">
      <c r="A14" s="183">
        <f>$C$6</f>
        <v>0</v>
      </c>
      <c r="B14" s="185" t="s">
        <v>18</v>
      </c>
      <c r="C14" s="187">
        <f>$C$8</f>
        <v>0</v>
      </c>
      <c r="D14" s="234" t="str">
        <f>CONCATENATE(VLOOKUP(B14,TAULA_CODIS_MES[#All],2,FALSE),"N/",A14)</f>
        <v>01N/0</v>
      </c>
      <c r="E14" s="189"/>
      <c r="F14" s="189"/>
      <c r="G14" s="189"/>
      <c r="H14" s="191"/>
      <c r="I14" s="191"/>
      <c r="J14" s="117" t="s">
        <v>19</v>
      </c>
      <c r="K14" s="99"/>
      <c r="L14" s="124" t="e">
        <f>(((F14*H14)-G14)+E14)/I14</f>
        <v>#DIV/0!</v>
      </c>
      <c r="M14" s="164" t="e">
        <f>I14*$L$48</f>
        <v>#DIV/0!</v>
      </c>
      <c r="N14" s="165" t="e">
        <f t="shared" ref="N14:N37" si="0">K14*$L$48</f>
        <v>#DIV/0!</v>
      </c>
    </row>
    <row r="15" spans="1:58" s="92" customFormat="1" ht="14.1" customHeight="1" thickBot="1" x14ac:dyDescent="0.3">
      <c r="A15" s="184"/>
      <c r="B15" s="186"/>
      <c r="C15" s="188"/>
      <c r="D15" s="235" t="str">
        <f>CONCATENATE(VLOOKUP(B14,TAULA_CODIS_MES[#All],2,FALSE),"N/",A14)</f>
        <v>01N/0</v>
      </c>
      <c r="E15" s="190"/>
      <c r="F15" s="190"/>
      <c r="G15" s="190"/>
      <c r="H15" s="192"/>
      <c r="I15" s="192"/>
      <c r="J15" s="116" t="s">
        <v>20</v>
      </c>
      <c r="K15" s="100"/>
      <c r="L15" s="124" t="e">
        <f>(((F15*H14)-G14)+E14)/I14</f>
        <v>#DIV/0!</v>
      </c>
      <c r="M15" s="166" t="e">
        <f>I14*$L$48</f>
        <v>#DIV/0!</v>
      </c>
      <c r="N15" s="166" t="e">
        <f t="shared" si="0"/>
        <v>#DIV/0!</v>
      </c>
    </row>
    <row r="16" spans="1:58" s="92" customFormat="1" ht="14.1" customHeight="1" x14ac:dyDescent="0.25">
      <c r="A16" s="183">
        <f>$C$6</f>
        <v>0</v>
      </c>
      <c r="B16" s="185" t="s">
        <v>21</v>
      </c>
      <c r="C16" s="193">
        <f>$C$8</f>
        <v>0</v>
      </c>
      <c r="D16" s="236" t="str">
        <f>CONCATENATE(VLOOKUP(B16,TAULA_CODIS_MES[#All],2,FALSE),"N/",A16)</f>
        <v>02N/0</v>
      </c>
      <c r="E16" s="189"/>
      <c r="F16" s="189"/>
      <c r="G16" s="189"/>
      <c r="H16" s="191"/>
      <c r="I16" s="191"/>
      <c r="J16" s="118" t="s">
        <v>19</v>
      </c>
      <c r="K16" s="101"/>
      <c r="L16" s="124" t="e">
        <f>(((F16*H16)-G16)+E16)/I16</f>
        <v>#DIV/0!</v>
      </c>
      <c r="M16" s="164" t="e">
        <f>I16*$L$48</f>
        <v>#DIV/0!</v>
      </c>
      <c r="N16" s="164" t="e">
        <f t="shared" si="0"/>
        <v>#DIV/0!</v>
      </c>
    </row>
    <row r="17" spans="1:14" s="92" customFormat="1" ht="14.1" customHeight="1" thickBot="1" x14ac:dyDescent="0.3">
      <c r="A17" s="184"/>
      <c r="B17" s="186"/>
      <c r="C17" s="188"/>
      <c r="D17" s="235" t="str">
        <f>CONCATENATE(VLOOKUP(B16,TAULA_CODIS_MES[#All],2,FALSE),"N/",A16)</f>
        <v>02N/0</v>
      </c>
      <c r="E17" s="190"/>
      <c r="F17" s="190"/>
      <c r="G17" s="190"/>
      <c r="H17" s="192"/>
      <c r="I17" s="192"/>
      <c r="J17" s="116" t="s">
        <v>20</v>
      </c>
      <c r="K17" s="100"/>
      <c r="L17" s="124" t="e">
        <f>(((F17*H16)-G16)+E16)/I16</f>
        <v>#DIV/0!</v>
      </c>
      <c r="M17" s="166" t="e">
        <f>I16*$L$48</f>
        <v>#DIV/0!</v>
      </c>
      <c r="N17" s="166" t="e">
        <f t="shared" si="0"/>
        <v>#DIV/0!</v>
      </c>
    </row>
    <row r="18" spans="1:14" s="92" customFormat="1" ht="14.1" customHeight="1" x14ac:dyDescent="0.25">
      <c r="A18" s="183">
        <f>$C$6</f>
        <v>0</v>
      </c>
      <c r="B18" s="185" t="s">
        <v>22</v>
      </c>
      <c r="C18" s="193">
        <f>$C$8</f>
        <v>0</v>
      </c>
      <c r="D18" s="236" t="str">
        <f>CONCATENATE(VLOOKUP(B18,TAULA_CODIS_MES[#All],2,FALSE),"N/",A18)</f>
        <v>03N/0</v>
      </c>
      <c r="E18" s="189"/>
      <c r="F18" s="189"/>
      <c r="G18" s="189"/>
      <c r="H18" s="191"/>
      <c r="I18" s="191"/>
      <c r="J18" s="118" t="s">
        <v>19</v>
      </c>
      <c r="K18" s="99"/>
      <c r="L18" s="124" t="e">
        <f t="shared" ref="L18" si="1">(((F18*H18)-G18)+E18)/I18</f>
        <v>#DIV/0!</v>
      </c>
      <c r="M18" s="164" t="e">
        <f>I18*$L$48</f>
        <v>#DIV/0!</v>
      </c>
      <c r="N18" s="164" t="e">
        <f t="shared" si="0"/>
        <v>#DIV/0!</v>
      </c>
    </row>
    <row r="19" spans="1:14" s="92" customFormat="1" ht="14.1" customHeight="1" thickBot="1" x14ac:dyDescent="0.3">
      <c r="A19" s="184"/>
      <c r="B19" s="186"/>
      <c r="C19" s="188"/>
      <c r="D19" s="235" t="str">
        <f>CONCATENATE(VLOOKUP(B18,TAULA_CODIS_MES[#All],2,FALSE),"N/",A18)</f>
        <v>03N/0</v>
      </c>
      <c r="E19" s="190"/>
      <c r="F19" s="190"/>
      <c r="G19" s="190"/>
      <c r="H19" s="192"/>
      <c r="I19" s="192"/>
      <c r="J19" s="116" t="s">
        <v>20</v>
      </c>
      <c r="K19" s="100"/>
      <c r="L19" s="124" t="e">
        <f t="shared" ref="L19" si="2">(((F19*H18)-G18)+E18)/I18</f>
        <v>#DIV/0!</v>
      </c>
      <c r="M19" s="166" t="e">
        <f>I18*$L$48</f>
        <v>#DIV/0!</v>
      </c>
      <c r="N19" s="166" t="e">
        <f t="shared" si="0"/>
        <v>#DIV/0!</v>
      </c>
    </row>
    <row r="20" spans="1:14" s="92" customFormat="1" ht="14.1" customHeight="1" x14ac:dyDescent="0.25">
      <c r="A20" s="183">
        <f>$C$6</f>
        <v>0</v>
      </c>
      <c r="B20" s="185" t="s">
        <v>23</v>
      </c>
      <c r="C20" s="193">
        <f>$C$8</f>
        <v>0</v>
      </c>
      <c r="D20" s="236" t="str">
        <f>CONCATENATE(VLOOKUP(B20,TAULA_CODIS_MES[#All],2,FALSE),"N/",A20)</f>
        <v>04N/0</v>
      </c>
      <c r="E20" s="189"/>
      <c r="F20" s="189"/>
      <c r="G20" s="189"/>
      <c r="H20" s="191"/>
      <c r="I20" s="191"/>
      <c r="J20" s="118" t="s">
        <v>19</v>
      </c>
      <c r="K20" s="101"/>
      <c r="L20" s="124" t="e">
        <f t="shared" ref="L20" si="3">(((F20*H20)-G20)+E20)/I20</f>
        <v>#DIV/0!</v>
      </c>
      <c r="M20" s="164" t="e">
        <f>I20*$L$48</f>
        <v>#DIV/0!</v>
      </c>
      <c r="N20" s="164" t="e">
        <f t="shared" si="0"/>
        <v>#DIV/0!</v>
      </c>
    </row>
    <row r="21" spans="1:14" s="92" customFormat="1" ht="14.1" customHeight="1" thickBot="1" x14ac:dyDescent="0.3">
      <c r="A21" s="184"/>
      <c r="B21" s="186"/>
      <c r="C21" s="188"/>
      <c r="D21" s="235" t="str">
        <f>CONCATENATE(VLOOKUP(B20,TAULA_CODIS_MES[#All],2,FALSE),"N/",A20)</f>
        <v>04N/0</v>
      </c>
      <c r="E21" s="190"/>
      <c r="F21" s="190"/>
      <c r="G21" s="190"/>
      <c r="H21" s="192"/>
      <c r="I21" s="192"/>
      <c r="J21" s="116" t="s">
        <v>20</v>
      </c>
      <c r="K21" s="100"/>
      <c r="L21" s="124" t="e">
        <f t="shared" ref="L21" si="4">(((F21*H20)-G20)+E20)/I20</f>
        <v>#DIV/0!</v>
      </c>
      <c r="M21" s="166" t="e">
        <f>I20*$L$48</f>
        <v>#DIV/0!</v>
      </c>
      <c r="N21" s="166" t="e">
        <f t="shared" si="0"/>
        <v>#DIV/0!</v>
      </c>
    </row>
    <row r="22" spans="1:14" s="92" customFormat="1" ht="14.1" customHeight="1" x14ac:dyDescent="0.25">
      <c r="A22" s="183">
        <f>$C$6</f>
        <v>0</v>
      </c>
      <c r="B22" s="185" t="s">
        <v>24</v>
      </c>
      <c r="C22" s="193">
        <f>$C$8</f>
        <v>0</v>
      </c>
      <c r="D22" s="236" t="str">
        <f>CONCATENATE(VLOOKUP(B22,TAULA_CODIS_MES[#All],2,FALSE),"N/",A22)</f>
        <v>05N/0</v>
      </c>
      <c r="E22" s="189"/>
      <c r="F22" s="189"/>
      <c r="G22" s="189"/>
      <c r="H22" s="191"/>
      <c r="I22" s="191"/>
      <c r="J22" s="118" t="s">
        <v>19</v>
      </c>
      <c r="K22" s="101"/>
      <c r="L22" s="124" t="e">
        <f t="shared" ref="L22" si="5">(((F22*H22)-G22)+E22)/I22</f>
        <v>#DIV/0!</v>
      </c>
      <c r="M22" s="164" t="e">
        <f>I22*$L$48</f>
        <v>#DIV/0!</v>
      </c>
      <c r="N22" s="164" t="e">
        <f t="shared" si="0"/>
        <v>#DIV/0!</v>
      </c>
    </row>
    <row r="23" spans="1:14" s="92" customFormat="1" ht="14.1" customHeight="1" thickBot="1" x14ac:dyDescent="0.3">
      <c r="A23" s="184"/>
      <c r="B23" s="186"/>
      <c r="C23" s="188"/>
      <c r="D23" s="235" t="str">
        <f>CONCATENATE(VLOOKUP(B22,TAULA_CODIS_MES[#All],2,FALSE),"N/",A22)</f>
        <v>05N/0</v>
      </c>
      <c r="E23" s="190"/>
      <c r="F23" s="190"/>
      <c r="G23" s="190"/>
      <c r="H23" s="192"/>
      <c r="I23" s="192"/>
      <c r="J23" s="116" t="s">
        <v>20</v>
      </c>
      <c r="K23" s="100"/>
      <c r="L23" s="124" t="e">
        <f t="shared" ref="L23" si="6">(((F23*H22)-G22)+E22)/I22</f>
        <v>#DIV/0!</v>
      </c>
      <c r="M23" s="166" t="e">
        <f>I22*$L$48</f>
        <v>#DIV/0!</v>
      </c>
      <c r="N23" s="166" t="e">
        <f t="shared" si="0"/>
        <v>#DIV/0!</v>
      </c>
    </row>
    <row r="24" spans="1:14" s="92" customFormat="1" ht="14.1" customHeight="1" x14ac:dyDescent="0.25">
      <c r="A24" s="183">
        <f>$C$6</f>
        <v>0</v>
      </c>
      <c r="B24" s="185" t="s">
        <v>25</v>
      </c>
      <c r="C24" s="193">
        <f>$C$8</f>
        <v>0</v>
      </c>
      <c r="D24" s="236" t="str">
        <f>CONCATENATE(VLOOKUP(B24,TAULA_CODIS_MES[#All],2,FALSE),"N/",A24)</f>
        <v>06N/0</v>
      </c>
      <c r="E24" s="189"/>
      <c r="F24" s="189"/>
      <c r="G24" s="189"/>
      <c r="H24" s="191"/>
      <c r="I24" s="191"/>
      <c r="J24" s="118" t="s">
        <v>19</v>
      </c>
      <c r="K24" s="101"/>
      <c r="L24" s="124" t="e">
        <f t="shared" ref="L24" si="7">(((F24*H24)-G24)+E24)/I24</f>
        <v>#DIV/0!</v>
      </c>
      <c r="M24" s="164" t="e">
        <f>I24*$L$48</f>
        <v>#DIV/0!</v>
      </c>
      <c r="N24" s="164" t="e">
        <f t="shared" si="0"/>
        <v>#DIV/0!</v>
      </c>
    </row>
    <row r="25" spans="1:14" s="92" customFormat="1" ht="14.1" customHeight="1" thickBot="1" x14ac:dyDescent="0.3">
      <c r="A25" s="184"/>
      <c r="B25" s="186"/>
      <c r="C25" s="188"/>
      <c r="D25" s="235" t="str">
        <f>CONCATENATE(VLOOKUP(B24,TAULA_CODIS_MES[#All],2,FALSE),"N/",A24)</f>
        <v>06N/0</v>
      </c>
      <c r="E25" s="190"/>
      <c r="F25" s="190"/>
      <c r="G25" s="190"/>
      <c r="H25" s="192"/>
      <c r="I25" s="192"/>
      <c r="J25" s="116" t="s">
        <v>20</v>
      </c>
      <c r="K25" s="100"/>
      <c r="L25" s="124" t="e">
        <f t="shared" ref="L25" si="8">(((F25*H24)-G24)+E24)/I24</f>
        <v>#DIV/0!</v>
      </c>
      <c r="M25" s="166" t="e">
        <f>I24*$L$48</f>
        <v>#DIV/0!</v>
      </c>
      <c r="N25" s="166" t="e">
        <f t="shared" si="0"/>
        <v>#DIV/0!</v>
      </c>
    </row>
    <row r="26" spans="1:14" s="92" customFormat="1" ht="14.1" customHeight="1" x14ac:dyDescent="0.25">
      <c r="A26" s="183">
        <f>$C$6</f>
        <v>0</v>
      </c>
      <c r="B26" s="185" t="s">
        <v>26</v>
      </c>
      <c r="C26" s="193">
        <f>$C$8</f>
        <v>0</v>
      </c>
      <c r="D26" s="236" t="str">
        <f>CONCATENATE(VLOOKUP(B26,TAULA_CODIS_MES[#All],2,FALSE),"N/",A26)</f>
        <v>07N/0</v>
      </c>
      <c r="E26" s="189"/>
      <c r="F26" s="189"/>
      <c r="G26" s="189"/>
      <c r="H26" s="191"/>
      <c r="I26" s="191"/>
      <c r="J26" s="118" t="s">
        <v>19</v>
      </c>
      <c r="K26" s="101"/>
      <c r="L26" s="124" t="e">
        <f t="shared" ref="L26" si="9">(((F26*H26)-G26)+E26)/I26</f>
        <v>#DIV/0!</v>
      </c>
      <c r="M26" s="164" t="e">
        <f>I26*$L$48</f>
        <v>#DIV/0!</v>
      </c>
      <c r="N26" s="164" t="e">
        <f t="shared" si="0"/>
        <v>#DIV/0!</v>
      </c>
    </row>
    <row r="27" spans="1:14" s="92" customFormat="1" ht="14.1" customHeight="1" thickBot="1" x14ac:dyDescent="0.3">
      <c r="A27" s="184"/>
      <c r="B27" s="186"/>
      <c r="C27" s="188"/>
      <c r="D27" s="235" t="str">
        <f>CONCATENATE(VLOOKUP(B26,TAULA_CODIS_MES[#All],2,FALSE),"N/",A26)</f>
        <v>07N/0</v>
      </c>
      <c r="E27" s="190"/>
      <c r="F27" s="190"/>
      <c r="G27" s="190"/>
      <c r="H27" s="192"/>
      <c r="I27" s="192"/>
      <c r="J27" s="116" t="s">
        <v>20</v>
      </c>
      <c r="K27" s="100"/>
      <c r="L27" s="124" t="e">
        <f t="shared" ref="L27" si="10">(((F27*H26)-G26)+E26)/I26</f>
        <v>#DIV/0!</v>
      </c>
      <c r="M27" s="166" t="e">
        <f>I26*$L$48</f>
        <v>#DIV/0!</v>
      </c>
      <c r="N27" s="166" t="e">
        <f t="shared" si="0"/>
        <v>#DIV/0!</v>
      </c>
    </row>
    <row r="28" spans="1:14" s="92" customFormat="1" ht="14.1" customHeight="1" x14ac:dyDescent="0.25">
      <c r="A28" s="183">
        <f>$C$6</f>
        <v>0</v>
      </c>
      <c r="B28" s="185" t="s">
        <v>27</v>
      </c>
      <c r="C28" s="193">
        <f>$C$8</f>
        <v>0</v>
      </c>
      <c r="D28" s="236" t="str">
        <f>CONCATENATE(VLOOKUP(B28,TAULA_CODIS_MES[#All],2,FALSE),"N/",A28)</f>
        <v>08N/0</v>
      </c>
      <c r="E28" s="189"/>
      <c r="F28" s="189"/>
      <c r="G28" s="189"/>
      <c r="H28" s="191"/>
      <c r="I28" s="191"/>
      <c r="J28" s="118" t="s">
        <v>19</v>
      </c>
      <c r="K28" s="101"/>
      <c r="L28" s="124" t="e">
        <f t="shared" ref="L28" si="11">(((F28*H28)-G28)+E28)/I28</f>
        <v>#DIV/0!</v>
      </c>
      <c r="M28" s="164" t="e">
        <f>I28*$L$48</f>
        <v>#DIV/0!</v>
      </c>
      <c r="N28" s="164" t="e">
        <f t="shared" si="0"/>
        <v>#DIV/0!</v>
      </c>
    </row>
    <row r="29" spans="1:14" s="92" customFormat="1" ht="14.1" customHeight="1" thickBot="1" x14ac:dyDescent="0.3">
      <c r="A29" s="184"/>
      <c r="B29" s="186"/>
      <c r="C29" s="188"/>
      <c r="D29" s="235" t="str">
        <f>CONCATENATE(VLOOKUP(B28,TAULA_CODIS_MES[#All],2,FALSE),"N/",A28)</f>
        <v>08N/0</v>
      </c>
      <c r="E29" s="190"/>
      <c r="F29" s="190"/>
      <c r="G29" s="190"/>
      <c r="H29" s="192"/>
      <c r="I29" s="192"/>
      <c r="J29" s="116" t="s">
        <v>20</v>
      </c>
      <c r="K29" s="100"/>
      <c r="L29" s="124" t="e">
        <f t="shared" ref="L29" si="12">(((F29*H28)-G28)+E28)/I28</f>
        <v>#DIV/0!</v>
      </c>
      <c r="M29" s="166" t="e">
        <f>I28*$L$48</f>
        <v>#DIV/0!</v>
      </c>
      <c r="N29" s="166" t="e">
        <f t="shared" si="0"/>
        <v>#DIV/0!</v>
      </c>
    </row>
    <row r="30" spans="1:14" s="92" customFormat="1" ht="14.1" customHeight="1" x14ac:dyDescent="0.25">
      <c r="A30" s="183">
        <f>$C$6</f>
        <v>0</v>
      </c>
      <c r="B30" s="185" t="s">
        <v>28</v>
      </c>
      <c r="C30" s="193">
        <f>$C$8</f>
        <v>0</v>
      </c>
      <c r="D30" s="236" t="str">
        <f>CONCATENATE(VLOOKUP(B30,TAULA_CODIS_MES[#All],2,FALSE),"N/",A30)</f>
        <v>09N/0</v>
      </c>
      <c r="E30" s="189"/>
      <c r="F30" s="189"/>
      <c r="G30" s="189"/>
      <c r="H30" s="191"/>
      <c r="I30" s="191"/>
      <c r="J30" s="118" t="s">
        <v>19</v>
      </c>
      <c r="K30" s="101"/>
      <c r="L30" s="124" t="e">
        <f t="shared" ref="L30" si="13">(((F30*H30)-G30)+E30)/I30</f>
        <v>#DIV/0!</v>
      </c>
      <c r="M30" s="164" t="e">
        <f>I30*$L$48</f>
        <v>#DIV/0!</v>
      </c>
      <c r="N30" s="164" t="e">
        <f t="shared" si="0"/>
        <v>#DIV/0!</v>
      </c>
    </row>
    <row r="31" spans="1:14" s="92" customFormat="1" ht="14.1" customHeight="1" thickBot="1" x14ac:dyDescent="0.3">
      <c r="A31" s="184"/>
      <c r="B31" s="186"/>
      <c r="C31" s="188"/>
      <c r="D31" s="235" t="str">
        <f>CONCATENATE(VLOOKUP(B30,TAULA_CODIS_MES[#All],2,FALSE),"N/",A30)</f>
        <v>09N/0</v>
      </c>
      <c r="E31" s="190"/>
      <c r="F31" s="190"/>
      <c r="G31" s="190"/>
      <c r="H31" s="192"/>
      <c r="I31" s="192"/>
      <c r="J31" s="116" t="s">
        <v>20</v>
      </c>
      <c r="K31" s="100"/>
      <c r="L31" s="124" t="e">
        <f t="shared" ref="L31" si="14">(((F31*H30)-G30)+E30)/I30</f>
        <v>#DIV/0!</v>
      </c>
      <c r="M31" s="166" t="e">
        <f>I30*$L$48</f>
        <v>#DIV/0!</v>
      </c>
      <c r="N31" s="166" t="e">
        <f t="shared" si="0"/>
        <v>#DIV/0!</v>
      </c>
    </row>
    <row r="32" spans="1:14" s="92" customFormat="1" ht="14.1" customHeight="1" x14ac:dyDescent="0.25">
      <c r="A32" s="183">
        <f>$C$6</f>
        <v>0</v>
      </c>
      <c r="B32" s="185" t="s">
        <v>29</v>
      </c>
      <c r="C32" s="193">
        <f>$C$8</f>
        <v>0</v>
      </c>
      <c r="D32" s="236" t="str">
        <f>CONCATENATE(VLOOKUP(B32,TAULA_CODIS_MES[#All],2,FALSE),"N/",A32)</f>
        <v>10N/0</v>
      </c>
      <c r="E32" s="189"/>
      <c r="F32" s="189"/>
      <c r="G32" s="189"/>
      <c r="H32" s="191"/>
      <c r="I32" s="191"/>
      <c r="J32" s="118" t="s">
        <v>19</v>
      </c>
      <c r="K32" s="101"/>
      <c r="L32" s="124" t="e">
        <f t="shared" ref="L32" si="15">(((F32*H32)-G32)+E32)/I32</f>
        <v>#DIV/0!</v>
      </c>
      <c r="M32" s="164" t="e">
        <f>I32*$L$48</f>
        <v>#DIV/0!</v>
      </c>
      <c r="N32" s="164" t="e">
        <f t="shared" si="0"/>
        <v>#DIV/0!</v>
      </c>
    </row>
    <row r="33" spans="1:14" s="92" customFormat="1" ht="14.1" customHeight="1" thickBot="1" x14ac:dyDescent="0.3">
      <c r="A33" s="184"/>
      <c r="B33" s="186"/>
      <c r="C33" s="188"/>
      <c r="D33" s="235" t="str">
        <f>CONCATENATE(VLOOKUP(B32,TAULA_CODIS_MES[#All],2,FALSE),"N/",A32)</f>
        <v>10N/0</v>
      </c>
      <c r="E33" s="190"/>
      <c r="F33" s="190"/>
      <c r="G33" s="190"/>
      <c r="H33" s="192"/>
      <c r="I33" s="192"/>
      <c r="J33" s="116" t="s">
        <v>20</v>
      </c>
      <c r="K33" s="100"/>
      <c r="L33" s="124" t="e">
        <f t="shared" ref="L33" si="16">(((F33*H32)-G32)+E32)/I32</f>
        <v>#DIV/0!</v>
      </c>
      <c r="M33" s="166" t="e">
        <f>I32*$L$48</f>
        <v>#DIV/0!</v>
      </c>
      <c r="N33" s="166" t="e">
        <f t="shared" si="0"/>
        <v>#DIV/0!</v>
      </c>
    </row>
    <row r="34" spans="1:14" s="92" customFormat="1" ht="14.1" customHeight="1" x14ac:dyDescent="0.25">
      <c r="A34" s="183">
        <f>$C$6</f>
        <v>0</v>
      </c>
      <c r="B34" s="185" t="s">
        <v>30</v>
      </c>
      <c r="C34" s="193">
        <f>$C$8</f>
        <v>0</v>
      </c>
      <c r="D34" s="236" t="str">
        <f>CONCATENATE(VLOOKUP(B34,TAULA_CODIS_MES[#All],2,FALSE),"N/",A34)</f>
        <v>11N/0</v>
      </c>
      <c r="E34" s="189"/>
      <c r="F34" s="189"/>
      <c r="G34" s="189"/>
      <c r="H34" s="191"/>
      <c r="I34" s="191"/>
      <c r="J34" s="118" t="s">
        <v>19</v>
      </c>
      <c r="K34" s="101"/>
      <c r="L34" s="124" t="e">
        <f t="shared" ref="L34" si="17">(((F34*H34)-G34)+E34)/I34</f>
        <v>#DIV/0!</v>
      </c>
      <c r="M34" s="164" t="e">
        <f>I34*$L$48</f>
        <v>#DIV/0!</v>
      </c>
      <c r="N34" s="164" t="e">
        <f t="shared" si="0"/>
        <v>#DIV/0!</v>
      </c>
    </row>
    <row r="35" spans="1:14" s="92" customFormat="1" ht="14.1" customHeight="1" thickBot="1" x14ac:dyDescent="0.3">
      <c r="A35" s="184"/>
      <c r="B35" s="186"/>
      <c r="C35" s="188"/>
      <c r="D35" s="235" t="str">
        <f>CONCATENATE(VLOOKUP(B34,TAULA_CODIS_MES[#All],2,FALSE),"N/",A34)</f>
        <v>11N/0</v>
      </c>
      <c r="E35" s="190"/>
      <c r="F35" s="190"/>
      <c r="G35" s="190"/>
      <c r="H35" s="192"/>
      <c r="I35" s="192"/>
      <c r="J35" s="116" t="s">
        <v>20</v>
      </c>
      <c r="K35" s="100"/>
      <c r="L35" s="124" t="e">
        <f t="shared" ref="L35" si="18">(((F35*H34)-G34)+E34)/I34</f>
        <v>#DIV/0!</v>
      </c>
      <c r="M35" s="166" t="e">
        <f>I34*$L$48</f>
        <v>#DIV/0!</v>
      </c>
      <c r="N35" s="166" t="e">
        <f t="shared" si="0"/>
        <v>#DIV/0!</v>
      </c>
    </row>
    <row r="36" spans="1:14" s="92" customFormat="1" ht="14.1" customHeight="1" x14ac:dyDescent="0.25">
      <c r="A36" s="183">
        <f>$C$6</f>
        <v>0</v>
      </c>
      <c r="B36" s="185" t="s">
        <v>31</v>
      </c>
      <c r="C36" s="193">
        <f>$C$8</f>
        <v>0</v>
      </c>
      <c r="D36" s="236" t="str">
        <f>CONCATENATE(VLOOKUP(B36,TAULA_CODIS_MES[#All],2,FALSE),"N/",A36)</f>
        <v>12N/0</v>
      </c>
      <c r="E36" s="189"/>
      <c r="F36" s="189"/>
      <c r="G36" s="189"/>
      <c r="H36" s="191"/>
      <c r="I36" s="191"/>
      <c r="J36" s="118" t="s">
        <v>19</v>
      </c>
      <c r="K36" s="101"/>
      <c r="L36" s="124" t="e">
        <f t="shared" ref="L36" si="19">(((F36*H36)-G36)+E36)/I36</f>
        <v>#DIV/0!</v>
      </c>
      <c r="M36" s="164" t="e">
        <f>I36*$L$48</f>
        <v>#DIV/0!</v>
      </c>
      <c r="N36" s="164" t="e">
        <f t="shared" si="0"/>
        <v>#DIV/0!</v>
      </c>
    </row>
    <row r="37" spans="1:14" s="92" customFormat="1" ht="14.1" customHeight="1" thickBot="1" x14ac:dyDescent="0.3">
      <c r="A37" s="184"/>
      <c r="B37" s="186"/>
      <c r="C37" s="188"/>
      <c r="D37" s="235" t="str">
        <f>CONCATENATE(VLOOKUP(B36,TAULA_CODIS_MES[#All],2,FALSE),"N/",A36)</f>
        <v>12N/0</v>
      </c>
      <c r="E37" s="190"/>
      <c r="F37" s="190"/>
      <c r="G37" s="190"/>
      <c r="H37" s="192"/>
      <c r="I37" s="192"/>
      <c r="J37" s="116" t="s">
        <v>20</v>
      </c>
      <c r="K37" s="100"/>
      <c r="L37" s="124" t="e">
        <f t="shared" ref="L37:L41" si="20">(((F37*H36)-G36)+E36)/I36</f>
        <v>#DIV/0!</v>
      </c>
      <c r="M37" s="166" t="e">
        <f>I36*$L$48</f>
        <v>#DIV/0!</v>
      </c>
      <c r="N37" s="166" t="e">
        <f t="shared" si="0"/>
        <v>#DIV/0!</v>
      </c>
    </row>
    <row r="38" spans="1:14" s="92" customFormat="1" ht="14.1" customHeight="1" x14ac:dyDescent="0.25">
      <c r="A38" s="183">
        <f>$C$6</f>
        <v>0</v>
      </c>
      <c r="B38" s="185" t="s">
        <v>75</v>
      </c>
      <c r="C38" s="194">
        <f>$C$8</f>
        <v>0</v>
      </c>
      <c r="D38" s="236" t="str">
        <f>CONCATENATE(VLOOKUP(B24,TAULA_CODIS_MES[#All],2,FALSE),"E/",A38)</f>
        <v>06E/0</v>
      </c>
      <c r="E38" s="196"/>
      <c r="F38" s="198"/>
      <c r="G38" s="198"/>
      <c r="H38" s="200"/>
      <c r="I38" s="202"/>
      <c r="J38" s="119"/>
      <c r="K38" s="121"/>
      <c r="L38" s="124" t="e">
        <f t="shared" si="20"/>
        <v>#DIV/0!</v>
      </c>
      <c r="M38" s="125"/>
      <c r="N38" s="125"/>
    </row>
    <row r="39" spans="1:14" s="92" customFormat="1" ht="14.1" customHeight="1" thickBot="1" x14ac:dyDescent="0.3">
      <c r="A39" s="184"/>
      <c r="B39" s="186"/>
      <c r="C39" s="195"/>
      <c r="D39" s="237" t="str">
        <f>CONCATENATE(VLOOKUP(B24,TAULA_CODIS_MES[#All],2,FALSE),"E/",A38)</f>
        <v>06E/0</v>
      </c>
      <c r="E39" s="197"/>
      <c r="F39" s="199"/>
      <c r="G39" s="199"/>
      <c r="H39" s="201"/>
      <c r="I39" s="203"/>
      <c r="J39" s="120"/>
      <c r="K39" s="122"/>
      <c r="L39" s="124" t="e">
        <f t="shared" si="20"/>
        <v>#DIV/0!</v>
      </c>
      <c r="M39" s="126"/>
      <c r="N39" s="126"/>
    </row>
    <row r="40" spans="1:14" s="92" customFormat="1" ht="14.1" customHeight="1" x14ac:dyDescent="0.25">
      <c r="A40" s="183">
        <f>$C$6</f>
        <v>0</v>
      </c>
      <c r="B40" s="185" t="s">
        <v>76</v>
      </c>
      <c r="C40" s="194">
        <f>$C$8</f>
        <v>0</v>
      </c>
      <c r="D40" s="236" t="str">
        <f>CONCATENATE(VLOOKUP(B36,TAULA_CODIS_MES[#All],2,FALSE),"E/",A40)</f>
        <v>12E/0</v>
      </c>
      <c r="E40" s="196"/>
      <c r="F40" s="198"/>
      <c r="G40" s="198"/>
      <c r="H40" s="200"/>
      <c r="I40" s="202"/>
      <c r="J40" s="119"/>
      <c r="K40" s="123"/>
      <c r="L40" s="124" t="e">
        <f t="shared" si="20"/>
        <v>#DIV/0!</v>
      </c>
      <c r="M40" s="125"/>
      <c r="N40" s="125"/>
    </row>
    <row r="41" spans="1:14" s="92" customFormat="1" ht="14.1" customHeight="1" thickBot="1" x14ac:dyDescent="0.3">
      <c r="A41" s="184"/>
      <c r="B41" s="186"/>
      <c r="C41" s="195"/>
      <c r="D41" s="238" t="str">
        <f>CONCATENATE(VLOOKUP(B36,TAULA_CODIS_MES[#All],2,FALSE),"E/",A40)</f>
        <v>12E/0</v>
      </c>
      <c r="E41" s="197"/>
      <c r="F41" s="199"/>
      <c r="G41" s="199"/>
      <c r="H41" s="201"/>
      <c r="I41" s="203"/>
      <c r="J41" s="120"/>
      <c r="K41" s="122"/>
      <c r="L41" s="124" t="e">
        <f t="shared" si="20"/>
        <v>#DIV/0!</v>
      </c>
      <c r="M41" s="126"/>
      <c r="N41" s="126"/>
    </row>
    <row r="42" spans="1:14" s="92" customFormat="1" ht="14.1" customHeight="1" x14ac:dyDescent="0.25">
      <c r="A42" s="183">
        <f>C6</f>
        <v>0</v>
      </c>
      <c r="B42" s="185" t="s">
        <v>77</v>
      </c>
      <c r="C42" s="194">
        <f>C8</f>
        <v>0</v>
      </c>
      <c r="D42" s="236" t="str">
        <f>CONCATENATE(VLOOKUP(B18,TAULA_CODIS_MES[#All],2,FALSE),"E/",A42)</f>
        <v>03E/0</v>
      </c>
      <c r="E42" s="196"/>
      <c r="F42" s="198"/>
      <c r="G42" s="198"/>
      <c r="H42" s="200"/>
      <c r="I42" s="202"/>
      <c r="J42" s="119"/>
      <c r="K42" s="123"/>
      <c r="L42" s="124"/>
      <c r="M42" s="125"/>
      <c r="N42" s="125"/>
    </row>
    <row r="43" spans="1:14" s="92" customFormat="1" ht="14.1" customHeight="1" thickBot="1" x14ac:dyDescent="0.3">
      <c r="A43" s="184"/>
      <c r="B43" s="186"/>
      <c r="C43" s="195"/>
      <c r="D43" s="237" t="str">
        <f>CONCATENATE(VLOOKUP(B18,TAULA_CODIS_MES[#All],2,FALSE),"E/",A42)</f>
        <v>03E/0</v>
      </c>
      <c r="E43" s="197"/>
      <c r="F43" s="199"/>
      <c r="G43" s="199"/>
      <c r="H43" s="201"/>
      <c r="I43" s="203"/>
      <c r="J43" s="120"/>
      <c r="K43" s="122"/>
      <c r="L43" s="124"/>
      <c r="M43" s="126"/>
      <c r="N43" s="126"/>
    </row>
    <row r="44" spans="1:14" s="92" customFormat="1" ht="14.1" customHeight="1" x14ac:dyDescent="0.25">
      <c r="A44" s="183">
        <f>C6</f>
        <v>0</v>
      </c>
      <c r="B44" s="185" t="s">
        <v>78</v>
      </c>
      <c r="C44" s="194">
        <f>C8</f>
        <v>0</v>
      </c>
      <c r="D44" s="236" t="str">
        <f>CONCATENATE(VLOOKUP(B30,TAULA_CODIS_MES[#All],2,FALSE),"E/",A44)</f>
        <v>09E/0</v>
      </c>
      <c r="E44" s="196"/>
      <c r="F44" s="198"/>
      <c r="G44" s="198"/>
      <c r="H44" s="200"/>
      <c r="I44" s="202"/>
      <c r="J44" s="119"/>
      <c r="K44" s="123"/>
      <c r="L44" s="124"/>
      <c r="M44" s="125"/>
      <c r="N44" s="125"/>
    </row>
    <row r="45" spans="1:14" s="92" customFormat="1" ht="14.1" customHeight="1" thickBot="1" x14ac:dyDescent="0.3">
      <c r="A45" s="184"/>
      <c r="B45" s="186"/>
      <c r="C45" s="195"/>
      <c r="D45" s="238" t="str">
        <f>CONCATENATE(VLOOKUP(B30,TAULA_CODIS_MES[#All],2,FALSE),"E/",A44)</f>
        <v>09E/0</v>
      </c>
      <c r="E45" s="197"/>
      <c r="F45" s="199"/>
      <c r="G45" s="199"/>
      <c r="H45" s="201"/>
      <c r="I45" s="203"/>
      <c r="J45" s="120"/>
      <c r="K45" s="122"/>
      <c r="L45" s="124"/>
      <c r="M45" s="126"/>
      <c r="N45" s="126"/>
    </row>
    <row r="46" spans="1:14" s="92" customFormat="1" ht="14.1" customHeight="1" x14ac:dyDescent="0.25">
      <c r="A46" s="183">
        <f>C6</f>
        <v>0</v>
      </c>
      <c r="B46" s="212" t="s">
        <v>79</v>
      </c>
      <c r="C46" s="194">
        <f>C8</f>
        <v>0</v>
      </c>
      <c r="D46" s="236" t="str">
        <f>CONCATENATE(VLOOKUP(B36,TAULA_CODIS_MES[#All],2,FALSE),"N/",A46)</f>
        <v>12N/0</v>
      </c>
      <c r="E46" s="196"/>
      <c r="F46" s="196"/>
      <c r="G46" s="196"/>
      <c r="H46" s="191"/>
      <c r="I46" s="202"/>
      <c r="J46" s="119"/>
      <c r="K46" s="123"/>
      <c r="L46" s="124"/>
      <c r="M46" s="125"/>
      <c r="N46" s="125"/>
    </row>
    <row r="47" spans="1:14" s="92" customFormat="1" ht="14.1" customHeight="1" thickBot="1" x14ac:dyDescent="0.3">
      <c r="A47" s="184"/>
      <c r="B47" s="213"/>
      <c r="C47" s="195"/>
      <c r="D47" s="235" t="str">
        <f>CONCATENATE(VLOOKUP(B36,TAULA_CODIS_MES[#All],2,FALSE),"N/",A46)</f>
        <v>12N/0</v>
      </c>
      <c r="E47" s="197"/>
      <c r="F47" s="197"/>
      <c r="G47" s="197"/>
      <c r="H47" s="192"/>
      <c r="I47" s="203"/>
      <c r="J47" s="120"/>
      <c r="K47" s="122"/>
      <c r="L47" s="127"/>
      <c r="M47" s="126"/>
      <c r="N47" s="126"/>
    </row>
    <row r="48" spans="1:14" s="239" customFormat="1" ht="25.5" customHeight="1" thickBot="1" x14ac:dyDescent="0.3">
      <c r="A48" s="204" t="s">
        <v>32</v>
      </c>
      <c r="B48" s="205"/>
      <c r="C48" s="128"/>
      <c r="D48" s="128"/>
      <c r="E48" s="129">
        <f>SUM(E14:E47)</f>
        <v>0</v>
      </c>
      <c r="F48" s="129">
        <f>SUM(F14:F41)</f>
        <v>0</v>
      </c>
      <c r="G48" s="129">
        <f>SUM(G14:G41)</f>
        <v>0</v>
      </c>
      <c r="H48" s="130" t="e">
        <f>AVERAGE(H14:H41)</f>
        <v>#DIV/0!</v>
      </c>
      <c r="I48" s="131">
        <f>SUM(I14:I40)</f>
        <v>0</v>
      </c>
      <c r="J48" s="128"/>
      <c r="K48" s="131">
        <f>SUM(K14:K40)</f>
        <v>0</v>
      </c>
      <c r="L48" s="132" t="e">
        <f>(((F48*H48)-G48)+E48)/I48</f>
        <v>#DIV/0!</v>
      </c>
      <c r="M48" s="129" t="e">
        <f>M14+M16+M18+M20+M22+M24+M26+M28+M30+M32+M34+M36+M46</f>
        <v>#DIV/0!</v>
      </c>
      <c r="N48" s="129" t="e">
        <f>SUM(N14:N47)</f>
        <v>#DIV/0!</v>
      </c>
    </row>
    <row r="49" spans="1:14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31.5" customHeight="1" thickBot="1" x14ac:dyDescent="0.35">
      <c r="A50" s="133" t="s">
        <v>82</v>
      </c>
      <c r="B50" s="134"/>
      <c r="C50" s="134"/>
      <c r="D50" s="134"/>
      <c r="E50" s="134"/>
      <c r="F50" s="134"/>
      <c r="G50" s="135"/>
      <c r="H50" s="135"/>
      <c r="I50" s="134"/>
      <c r="J50" s="134"/>
      <c r="K50" s="134"/>
      <c r="L50" s="134"/>
      <c r="M50" s="134"/>
      <c r="N50" s="136"/>
    </row>
    <row r="51" spans="1:14" s="233" customFormat="1" ht="94.5" thickBot="1" x14ac:dyDescent="0.35">
      <c r="A51" s="111" t="s">
        <v>5</v>
      </c>
      <c r="B51" s="112" t="s">
        <v>81</v>
      </c>
      <c r="C51" s="112" t="s">
        <v>6</v>
      </c>
      <c r="D51" s="112" t="s">
        <v>8</v>
      </c>
      <c r="E51" s="113" t="s">
        <v>9</v>
      </c>
      <c r="F51" s="112" t="s">
        <v>10</v>
      </c>
      <c r="G51" s="113" t="s">
        <v>11</v>
      </c>
      <c r="H51" s="112" t="s">
        <v>12</v>
      </c>
      <c r="I51" s="112" t="s">
        <v>13</v>
      </c>
      <c r="J51" s="112" t="s">
        <v>7</v>
      </c>
      <c r="K51" s="112" t="s">
        <v>14</v>
      </c>
      <c r="L51" s="112" t="s">
        <v>15</v>
      </c>
      <c r="M51" s="114" t="s">
        <v>16</v>
      </c>
      <c r="N51" s="115" t="s">
        <v>17</v>
      </c>
    </row>
    <row r="52" spans="1:14" s="92" customFormat="1" ht="14.1" customHeight="1" x14ac:dyDescent="0.25">
      <c r="A52" s="206">
        <f>$C$6</f>
        <v>0</v>
      </c>
      <c r="B52" s="185" t="s">
        <v>33</v>
      </c>
      <c r="C52" s="208">
        <f>$C$8</f>
        <v>0</v>
      </c>
      <c r="D52" s="137" t="str">
        <f>CONCATENATE(VLOOKUP(B18,TAULA_CODIS_MES[#All],2,FALSE),"B/",A52)</f>
        <v>03B/0</v>
      </c>
      <c r="E52" s="210"/>
      <c r="F52" s="210"/>
      <c r="G52" s="227"/>
      <c r="H52" s="229"/>
      <c r="I52" s="219">
        <f>$I$48</f>
        <v>0</v>
      </c>
      <c r="J52" s="118" t="s">
        <v>19</v>
      </c>
      <c r="K52" s="140">
        <f>K14+K16+K18+K20+K22+K24+K26+K28+K30+K32+K34+K36</f>
        <v>0</v>
      </c>
      <c r="L52" s="217" t="e">
        <f>(((F52*H52)-G52)+E52)/I52</f>
        <v>#DIV/0!</v>
      </c>
      <c r="M52" s="141" t="e">
        <f>I52*$L$52</f>
        <v>#DIV/0!</v>
      </c>
      <c r="N52" s="142" t="e">
        <f t="shared" ref="N52:N56" si="21">K52*L52</f>
        <v>#DIV/0!</v>
      </c>
    </row>
    <row r="53" spans="1:14" s="92" customFormat="1" ht="14.1" customHeight="1" thickBot="1" x14ac:dyDescent="0.3">
      <c r="A53" s="207"/>
      <c r="B53" s="186"/>
      <c r="C53" s="209"/>
      <c r="D53" s="138" t="str">
        <f>CONCATENATE(VLOOKUP(B18,TAULA_CODIS_MES[#All],2,FALSE),"B/",A52)</f>
        <v>03B/0</v>
      </c>
      <c r="E53" s="211"/>
      <c r="F53" s="211"/>
      <c r="G53" s="228"/>
      <c r="H53" s="230"/>
      <c r="I53" s="220"/>
      <c r="J53" s="116" t="s">
        <v>20</v>
      </c>
      <c r="K53" s="143">
        <f>K15+K17+K19+K21+K23+K25+K27+K29+K31+K33+K35+K37</f>
        <v>0</v>
      </c>
      <c r="L53" s="218"/>
      <c r="M53" s="144" t="e">
        <f>I52*$L$52</f>
        <v>#DIV/0!</v>
      </c>
      <c r="N53" s="145" t="e">
        <f>K53*L52</f>
        <v>#DIV/0!</v>
      </c>
    </row>
    <row r="54" spans="1:14" s="92" customFormat="1" ht="14.1" customHeight="1" x14ac:dyDescent="0.25">
      <c r="A54" s="206">
        <f>$C$6</f>
        <v>0</v>
      </c>
      <c r="B54" s="185" t="s">
        <v>33</v>
      </c>
      <c r="C54" s="208">
        <f>$C$8</f>
        <v>0</v>
      </c>
      <c r="D54" s="137" t="str">
        <f>CONCATENATE(VLOOKUP(B24,TAULA_CODIS_MES[#All],2,FALSE),"B/",A54)</f>
        <v>06B/0</v>
      </c>
      <c r="E54" s="221"/>
      <c r="F54" s="221"/>
      <c r="G54" s="223"/>
      <c r="H54" s="225"/>
      <c r="I54" s="219">
        <f t="shared" ref="I54:I56" si="22">$I$48</f>
        <v>0</v>
      </c>
      <c r="J54" s="118" t="s">
        <v>19</v>
      </c>
      <c r="K54" s="140">
        <f>K14+K16+K18+K20+K22+K24+K26+K28+K30+K32+K34+K36</f>
        <v>0</v>
      </c>
      <c r="L54" s="217" t="e">
        <f t="shared" ref="L54" si="23">(((F54*H54)-G54)+E54)/I54</f>
        <v>#DIV/0!</v>
      </c>
      <c r="M54" s="141" t="e">
        <f>I54*$L$54</f>
        <v>#DIV/0!</v>
      </c>
      <c r="N54" s="142" t="e">
        <f t="shared" si="21"/>
        <v>#DIV/0!</v>
      </c>
    </row>
    <row r="55" spans="1:14" s="92" customFormat="1" ht="14.1" customHeight="1" thickBot="1" x14ac:dyDescent="0.3">
      <c r="A55" s="207"/>
      <c r="B55" s="186"/>
      <c r="C55" s="209"/>
      <c r="D55" s="139" t="str">
        <f>CONCATENATE(VLOOKUP(B24,TAULA_CODIS_MES[#All],2,FALSE),"B/",A54)</f>
        <v>06B/0</v>
      </c>
      <c r="E55" s="222"/>
      <c r="F55" s="222"/>
      <c r="G55" s="224"/>
      <c r="H55" s="226"/>
      <c r="I55" s="220"/>
      <c r="J55" s="116" t="s">
        <v>20</v>
      </c>
      <c r="K55" s="143">
        <f>K15+K17+K19+K21+K23+K25+K27+K29+K31+K33+K35+K37</f>
        <v>0</v>
      </c>
      <c r="L55" s="218"/>
      <c r="M55" s="146" t="e">
        <f>I54*$L$54</f>
        <v>#DIV/0!</v>
      </c>
      <c r="N55" s="147" t="e">
        <f>K55*L54</f>
        <v>#DIV/0!</v>
      </c>
    </row>
    <row r="56" spans="1:14" s="92" customFormat="1" ht="14.1" customHeight="1" x14ac:dyDescent="0.25">
      <c r="A56" s="206">
        <f>$C$6</f>
        <v>0</v>
      </c>
      <c r="B56" s="185" t="s">
        <v>33</v>
      </c>
      <c r="C56" s="208">
        <f>$C$8</f>
        <v>0</v>
      </c>
      <c r="D56" s="137" t="str">
        <f>CONCATENATE(VLOOKUP(B36,TAULA_CODIS_MES[#All],2,FALSE),"B/",A56)</f>
        <v>12B/0</v>
      </c>
      <c r="E56" s="221"/>
      <c r="F56" s="221"/>
      <c r="G56" s="223"/>
      <c r="H56" s="225"/>
      <c r="I56" s="219">
        <f t="shared" si="22"/>
        <v>0</v>
      </c>
      <c r="J56" s="118" t="s">
        <v>19</v>
      </c>
      <c r="K56" s="140">
        <f>K14+K16+K18+K20+K22+K24+K26+K28+K30+K32+K34+K36</f>
        <v>0</v>
      </c>
      <c r="L56" s="217" t="e">
        <f>(((F56*H56)-G56)+E56)/I56</f>
        <v>#DIV/0!</v>
      </c>
      <c r="M56" s="141" t="e">
        <f>I56*$L$56</f>
        <v>#DIV/0!</v>
      </c>
      <c r="N56" s="148" t="e">
        <f t="shared" si="21"/>
        <v>#DIV/0!</v>
      </c>
    </row>
    <row r="57" spans="1:14" s="92" customFormat="1" ht="14.1" customHeight="1" thickBot="1" x14ac:dyDescent="0.3">
      <c r="A57" s="207"/>
      <c r="B57" s="186"/>
      <c r="C57" s="209"/>
      <c r="D57" s="139" t="str">
        <f>CONCATENATE(VLOOKUP(B36,TAULA_CODIS_MES[#All],2,FALSE),"B/",A56)</f>
        <v>12B/0</v>
      </c>
      <c r="E57" s="222"/>
      <c r="F57" s="222"/>
      <c r="G57" s="224"/>
      <c r="H57" s="226"/>
      <c r="I57" s="220"/>
      <c r="J57" s="116" t="s">
        <v>20</v>
      </c>
      <c r="K57" s="143">
        <f>K15+K17+K19+K21+K23+K25+K27+K29+K31+K33+K35+K37</f>
        <v>0</v>
      </c>
      <c r="L57" s="218"/>
      <c r="M57" s="149" t="e">
        <f>I56*$L$56</f>
        <v>#DIV/0!</v>
      </c>
      <c r="N57" s="150" t="e">
        <f>K57*L56</f>
        <v>#DIV/0!</v>
      </c>
    </row>
    <row r="58" spans="1:14" s="239" customFormat="1" ht="18" customHeight="1" thickBot="1" x14ac:dyDescent="0.3">
      <c r="A58" s="214" t="s">
        <v>73</v>
      </c>
      <c r="B58" s="205"/>
      <c r="C58" s="151"/>
      <c r="D58" s="152"/>
      <c r="E58" s="153">
        <f>SUM(E52:E57)</f>
        <v>0</v>
      </c>
      <c r="F58" s="153">
        <f t="shared" ref="F58:G58" si="24">SUM(F52:F57)</f>
        <v>0</v>
      </c>
      <c r="G58" s="153">
        <f t="shared" si="24"/>
        <v>0</v>
      </c>
      <c r="H58" s="93" t="e">
        <f>AVERAGE(H52:H57)</f>
        <v>#DIV/0!</v>
      </c>
      <c r="I58" s="154">
        <f>$I$48</f>
        <v>0</v>
      </c>
      <c r="J58" s="154"/>
      <c r="K58" s="155">
        <f>$K$48</f>
        <v>0</v>
      </c>
      <c r="L58" s="156" t="e">
        <f>(((F58*H58)-G58)+E58)/I58</f>
        <v>#DIV/0!</v>
      </c>
      <c r="M58" s="153" t="e">
        <f>SUM(M52:M57)-M53-M55-M57</f>
        <v>#DIV/0!</v>
      </c>
      <c r="N58" s="157" t="e">
        <f>SUM(N52:N57)</f>
        <v>#DIV/0!</v>
      </c>
    </row>
    <row r="59" spans="1:14" s="239" customFormat="1" ht="16.5" thickBot="1" x14ac:dyDescent="0.3">
      <c r="A59" s="215" t="s">
        <v>36</v>
      </c>
      <c r="B59" s="216"/>
      <c r="C59" s="158"/>
      <c r="D59" s="158"/>
      <c r="E59" s="159">
        <f>SUM(E48,E58)</f>
        <v>0</v>
      </c>
      <c r="F59" s="159">
        <f>SUM(F48,F58)</f>
        <v>0</v>
      </c>
      <c r="G59" s="159">
        <f>SUM(G48,G58)</f>
        <v>0</v>
      </c>
      <c r="H59" s="94" t="e">
        <f>AVERAGE('Personal RD (persona1, any x)'!$H$14:$H$47,H52:H57)</f>
        <v>#DIV/0!</v>
      </c>
      <c r="I59" s="160">
        <f>$I$48</f>
        <v>0</v>
      </c>
      <c r="J59" s="160"/>
      <c r="K59" s="161">
        <f>$K$48</f>
        <v>0</v>
      </c>
      <c r="L59" s="162" t="e">
        <f>(((F59*H59)-G59)+E59)/I59</f>
        <v>#DIV/0!</v>
      </c>
      <c r="M59" s="159" t="e">
        <f>SUM(M48,M58)</f>
        <v>#DIV/0!</v>
      </c>
      <c r="N59" s="159" t="e">
        <f>SUM(N48,N58)</f>
        <v>#DIV/0!</v>
      </c>
    </row>
  </sheetData>
  <sheetProtection algorithmName="SHA-512" hashValue="7J/qCCYKW7ISucHs6hUXSygWVR9jC1AzjKkJs//glQFAZh4sY238bUCo5yiIUWKhqH3RPREE5H9z/EIYEfivtw==" saltValue="ig6xY7ag0iIVl8U+AHRMog==" spinCount="100000" sheet="1" formatCells="0" formatColumns="0" formatRows="0" insertColumns="0" insertRows="0" insertHyperlinks="0" deleteColumns="0" deleteRows="0" sort="0" autoFilter="0" pivotTables="0"/>
  <mergeCells count="172">
    <mergeCell ref="A58:B58"/>
    <mergeCell ref="A59:B59"/>
    <mergeCell ref="L52:L53"/>
    <mergeCell ref="L54:L55"/>
    <mergeCell ref="L56:L57"/>
    <mergeCell ref="I54:I55"/>
    <mergeCell ref="A56:A57"/>
    <mergeCell ref="B56:B57"/>
    <mergeCell ref="C56:C57"/>
    <mergeCell ref="E56:E57"/>
    <mergeCell ref="F56:F57"/>
    <mergeCell ref="G56:G57"/>
    <mergeCell ref="H56:H57"/>
    <mergeCell ref="I56:I57"/>
    <mergeCell ref="G52:G53"/>
    <mergeCell ref="H52:H53"/>
    <mergeCell ref="I52:I53"/>
    <mergeCell ref="A54:A55"/>
    <mergeCell ref="B54:B55"/>
    <mergeCell ref="C54:C55"/>
    <mergeCell ref="E54:E55"/>
    <mergeCell ref="F54:F55"/>
    <mergeCell ref="G54:G55"/>
    <mergeCell ref="H54:H55"/>
    <mergeCell ref="A48:B48"/>
    <mergeCell ref="A52:A53"/>
    <mergeCell ref="B52:B53"/>
    <mergeCell ref="C52:C53"/>
    <mergeCell ref="E52:E53"/>
    <mergeCell ref="F52:F53"/>
    <mergeCell ref="H44:H45"/>
    <mergeCell ref="I44:I45"/>
    <mergeCell ref="A46:A47"/>
    <mergeCell ref="B46:B47"/>
    <mergeCell ref="C46:C47"/>
    <mergeCell ref="E46:E47"/>
    <mergeCell ref="F46:F47"/>
    <mergeCell ref="G46:G47"/>
    <mergeCell ref="H46:H47"/>
    <mergeCell ref="I46:I47"/>
    <mergeCell ref="A44:A45"/>
    <mergeCell ref="B44:B45"/>
    <mergeCell ref="C44:C45"/>
    <mergeCell ref="E44:E45"/>
    <mergeCell ref="F44:F45"/>
    <mergeCell ref="G44:G45"/>
    <mergeCell ref="H40:H41"/>
    <mergeCell ref="I40:I41"/>
    <mergeCell ref="A42:A43"/>
    <mergeCell ref="B42:B43"/>
    <mergeCell ref="C42:C43"/>
    <mergeCell ref="E42:E43"/>
    <mergeCell ref="F42:F43"/>
    <mergeCell ref="G42:G43"/>
    <mergeCell ref="H42:H43"/>
    <mergeCell ref="I42:I43"/>
    <mergeCell ref="A40:A41"/>
    <mergeCell ref="B40:B41"/>
    <mergeCell ref="C40:C41"/>
    <mergeCell ref="E40:E41"/>
    <mergeCell ref="F40:F41"/>
    <mergeCell ref="G40:G41"/>
    <mergeCell ref="H36:H37"/>
    <mergeCell ref="I36:I37"/>
    <mergeCell ref="A38:A39"/>
    <mergeCell ref="B38:B39"/>
    <mergeCell ref="C38:C39"/>
    <mergeCell ref="E38:E39"/>
    <mergeCell ref="F38:F39"/>
    <mergeCell ref="G38:G39"/>
    <mergeCell ref="H38:H39"/>
    <mergeCell ref="I38:I39"/>
    <mergeCell ref="A36:A37"/>
    <mergeCell ref="B36:B37"/>
    <mergeCell ref="C36:C37"/>
    <mergeCell ref="E36:E37"/>
    <mergeCell ref="F36:F37"/>
    <mergeCell ref="G36:G37"/>
    <mergeCell ref="H32:H33"/>
    <mergeCell ref="I32:I33"/>
    <mergeCell ref="A34:A35"/>
    <mergeCell ref="B34:B35"/>
    <mergeCell ref="C34:C35"/>
    <mergeCell ref="E34:E35"/>
    <mergeCell ref="F34:F35"/>
    <mergeCell ref="G34:G35"/>
    <mergeCell ref="H34:H35"/>
    <mergeCell ref="I34:I35"/>
    <mergeCell ref="A32:A33"/>
    <mergeCell ref="B32:B33"/>
    <mergeCell ref="C32:C33"/>
    <mergeCell ref="E32:E33"/>
    <mergeCell ref="F32:F33"/>
    <mergeCell ref="G32:G33"/>
    <mergeCell ref="H28:H29"/>
    <mergeCell ref="I28:I29"/>
    <mergeCell ref="A30:A31"/>
    <mergeCell ref="B30:B31"/>
    <mergeCell ref="C30:C31"/>
    <mergeCell ref="E30:E31"/>
    <mergeCell ref="F30:F31"/>
    <mergeCell ref="G30:G31"/>
    <mergeCell ref="H30:H31"/>
    <mergeCell ref="I30:I31"/>
    <mergeCell ref="A28:A29"/>
    <mergeCell ref="B28:B29"/>
    <mergeCell ref="C28:C29"/>
    <mergeCell ref="E28:E29"/>
    <mergeCell ref="F28:F29"/>
    <mergeCell ref="G28:G29"/>
    <mergeCell ref="H24:H25"/>
    <mergeCell ref="I24:I25"/>
    <mergeCell ref="A26:A27"/>
    <mergeCell ref="B26:B27"/>
    <mergeCell ref="C26:C27"/>
    <mergeCell ref="E26:E27"/>
    <mergeCell ref="F26:F27"/>
    <mergeCell ref="G26:G27"/>
    <mergeCell ref="H26:H27"/>
    <mergeCell ref="I26:I27"/>
    <mergeCell ref="A24:A25"/>
    <mergeCell ref="B24:B25"/>
    <mergeCell ref="C24:C25"/>
    <mergeCell ref="E24:E25"/>
    <mergeCell ref="F24:F25"/>
    <mergeCell ref="G24:G25"/>
    <mergeCell ref="H20:H21"/>
    <mergeCell ref="I20:I21"/>
    <mergeCell ref="A22:A23"/>
    <mergeCell ref="B22:B23"/>
    <mergeCell ref="C22:C23"/>
    <mergeCell ref="E22:E23"/>
    <mergeCell ref="F22:F23"/>
    <mergeCell ref="G22:G23"/>
    <mergeCell ref="H22:H23"/>
    <mergeCell ref="I22:I23"/>
    <mergeCell ref="A20:A21"/>
    <mergeCell ref="B20:B21"/>
    <mergeCell ref="C20:C21"/>
    <mergeCell ref="E20:E21"/>
    <mergeCell ref="F20:F21"/>
    <mergeCell ref="G20:G21"/>
    <mergeCell ref="A16:A17"/>
    <mergeCell ref="B16:B17"/>
    <mergeCell ref="C16:C17"/>
    <mergeCell ref="E16:E17"/>
    <mergeCell ref="F16:F17"/>
    <mergeCell ref="G16:G17"/>
    <mergeCell ref="H16:H17"/>
    <mergeCell ref="I16:I17"/>
    <mergeCell ref="A18:A19"/>
    <mergeCell ref="B18:B19"/>
    <mergeCell ref="C18:C19"/>
    <mergeCell ref="E18:E19"/>
    <mergeCell ref="F18:F19"/>
    <mergeCell ref="G18:G19"/>
    <mergeCell ref="H18:H19"/>
    <mergeCell ref="I18:I19"/>
    <mergeCell ref="M5:N9"/>
    <mergeCell ref="A6:B6"/>
    <mergeCell ref="A8:B8"/>
    <mergeCell ref="A9:B9"/>
    <mergeCell ref="A11:C11"/>
    <mergeCell ref="A14:A15"/>
    <mergeCell ref="B14:B15"/>
    <mergeCell ref="C14:C15"/>
    <mergeCell ref="E14:E15"/>
    <mergeCell ref="F14:F15"/>
    <mergeCell ref="A7:B7"/>
    <mergeCell ref="G14:G15"/>
    <mergeCell ref="H14:H15"/>
    <mergeCell ref="I14:I15"/>
  </mergeCells>
  <dataValidations count="8">
    <dataValidation type="custom" showInputMessage="1" showErrorMessage="1" errorTitle="Error" error="Introduir l'import del salari brut del mes anterior. En cas de nova contractació indicar 0." sqref="E16:E37" xr:uid="{D7B63F1B-FE3E-4AA9-AC12-B0FC374BA497}">
      <formula1>E14&lt;&gt;""</formula1>
    </dataValidation>
    <dataValidation type="custom" showInputMessage="1" showErrorMessage="1" errorTitle="Error" error="Introduir l'import de contingències comuns del mes anterior. En cas de nova contractació indicar 0." sqref="F16:F37" xr:uid="{BD29D146-9B6F-4302-8179-05E5EFDA5414}">
      <formula1>F14&lt;&gt;""</formula1>
    </dataValidation>
    <dataValidation type="custom" showInputMessage="1" showErrorMessage="1" errorTitle="Error" error="Introduir l'import de les bonificacions del mes anterior. En cas de nova contractació o no tenir-ne indicar 0." sqref="G16:G31 G34:G37" xr:uid="{2E9FE502-7356-4EC5-B137-44C789FB6046}">
      <formula1>G14&lt;&gt;""</formula1>
    </dataValidation>
    <dataValidation type="custom" showInputMessage="1" showErrorMessage="1" errorTitle="Error" error="Introduir l'import de les bonificacions del mes anterior. En cas de nova contractació o no tenir-ne indicar 0." sqref="G32:G33" xr:uid="{D939E830-8E89-439F-A463-F53214C2E56D}">
      <formula1>G34&lt;&gt;""</formula1>
    </dataValidation>
    <dataValidation type="custom" showInputMessage="1" showErrorMessage="1" errorTitle="Error" error="Introduir l'import de les bonificacions del mes anterior. En cas de nova contractació o no tenir-ne indicar 0." sqref="G46:G47" xr:uid="{97A184C6-DAC0-4DAD-AFB9-9F67052609B9}">
      <formula1>G36&lt;&gt;""</formula1>
    </dataValidation>
    <dataValidation type="custom" showInputMessage="1" showErrorMessage="1" errorTitle="Error" error="Introduir l'import de contingències comuns del mes anterior. En cas de no tenir-ne o de nova contractació indicar 0." sqref="F46:F47" xr:uid="{EB30659F-11D5-4735-8D10-75322EDCAB99}">
      <formula1>F36&lt;&gt;""</formula1>
    </dataValidation>
    <dataValidation type="custom" showInputMessage="1" showErrorMessage="1" errorTitle="Error" error="Introduir l'import del salari brut del mes anterior. En cas de nova contractació indicar 0." sqref="E46:E47" xr:uid="{F3A86463-66D2-46D3-8441-9FAD25CF2636}">
      <formula1>E36&lt;&gt;""</formula1>
    </dataValidation>
    <dataValidation type="custom" showInputMessage="1" showErrorMessage="1" errorTitle="Error" error="Introduir les hores laborables mensuals del mes anterior. En cas de nova contractació indicar 0." sqref="I16:I37" xr:uid="{8B5A5C3A-E32D-4319-8E15-6FB7BB914D1C}">
      <formula1>I14&lt;&gt;""</formula1>
    </dataValidation>
  </dataValidations>
  <printOptions horizontalCentered="1" verticalCentered="1"/>
  <pageMargins left="0.31496062992125984" right="0.31496062992125984" top="0.43307086614173229" bottom="0.59055118110236227" header="0.31496062992125984" footer="0.31496062992125984"/>
  <pageSetup paperSize="9" scale="44" orientation="landscape" verticalDpi="1200" r:id="rId1"/>
  <headerFooter>
    <oddFooter>&amp;R&amp;8Model de càlcul de despeses de personal R+D
Versió 1, 27 de juny de 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886E-126D-45D5-8328-DFCF8ABB34D5}">
  <sheetPr>
    <pageSetUpPr fitToPage="1"/>
  </sheetPr>
  <dimension ref="A1:BF59"/>
  <sheetViews>
    <sheetView showGridLines="0" zoomScale="80" zoomScaleNormal="80" workbookViewId="0">
      <selection activeCell="D63" sqref="D63"/>
    </sheetView>
  </sheetViews>
  <sheetFormatPr defaultColWidth="9.140625" defaultRowHeight="15" x14ac:dyDescent="0.25"/>
  <cols>
    <col min="1" max="1" width="11.140625" style="10" customWidth="1"/>
    <col min="2" max="2" width="28.85546875" style="10" customWidth="1"/>
    <col min="3" max="3" width="40.7109375" style="10" bestFit="1" customWidth="1"/>
    <col min="4" max="4" width="28" style="10" bestFit="1" customWidth="1"/>
    <col min="5" max="5" width="19.7109375" style="10" bestFit="1" customWidth="1"/>
    <col min="6" max="6" width="18.7109375" style="10" customWidth="1"/>
    <col min="7" max="7" width="18.5703125" style="10" customWidth="1"/>
    <col min="8" max="8" width="17.28515625" style="10" customWidth="1"/>
    <col min="9" max="9" width="22.7109375" style="10" customWidth="1"/>
    <col min="10" max="10" width="16.7109375" style="10" customWidth="1"/>
    <col min="11" max="11" width="18.42578125" style="10" customWidth="1"/>
    <col min="12" max="12" width="16.85546875" style="10" customWidth="1"/>
    <col min="13" max="14" width="22" style="10" customWidth="1"/>
    <col min="15" max="19" width="9.140625" style="10"/>
    <col min="20" max="22" width="9.140625" style="10" customWidth="1"/>
    <col min="23" max="16384" width="9.140625" style="10"/>
  </cols>
  <sheetData>
    <row r="1" spans="1:5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58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58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58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58" ht="21" customHeight="1" thickBot="1" x14ac:dyDescent="0.3">
      <c r="A5" s="102"/>
      <c r="B5" s="103"/>
      <c r="C5" s="103"/>
      <c r="D5" s="103"/>
      <c r="E5" s="103"/>
      <c r="F5" s="103"/>
      <c r="G5" s="104"/>
      <c r="H5" s="104"/>
      <c r="I5" s="103"/>
      <c r="J5" s="103"/>
      <c r="K5" s="103"/>
      <c r="L5" s="103"/>
      <c r="M5" s="168" t="s">
        <v>80</v>
      </c>
      <c r="N5" s="169"/>
    </row>
    <row r="6" spans="1:58" ht="15.75" x14ac:dyDescent="0.25">
      <c r="A6" s="174" t="s">
        <v>1</v>
      </c>
      <c r="B6" s="175"/>
      <c r="C6" s="96"/>
      <c r="D6" s="95"/>
      <c r="F6" s="95"/>
      <c r="G6" s="163"/>
      <c r="H6" s="163"/>
      <c r="I6" s="95"/>
      <c r="J6" s="95"/>
      <c r="K6" s="95"/>
      <c r="L6" s="103"/>
      <c r="M6" s="170"/>
      <c r="N6" s="171"/>
    </row>
    <row r="7" spans="1:58" ht="15.75" x14ac:dyDescent="0.25">
      <c r="A7" s="176" t="s">
        <v>92</v>
      </c>
      <c r="B7" s="177"/>
      <c r="C7" s="167"/>
      <c r="D7" s="95"/>
      <c r="F7" s="95"/>
      <c r="G7" s="163"/>
      <c r="H7" s="163"/>
      <c r="I7" s="95"/>
      <c r="J7" s="95"/>
      <c r="K7" s="95"/>
      <c r="L7" s="103"/>
      <c r="M7" s="170"/>
      <c r="N7" s="171"/>
    </row>
    <row r="8" spans="1:58" ht="15.75" x14ac:dyDescent="0.25">
      <c r="A8" s="176" t="s">
        <v>6</v>
      </c>
      <c r="B8" s="177"/>
      <c r="C8" s="97"/>
      <c r="D8" s="95"/>
      <c r="F8" s="95"/>
      <c r="G8" s="163"/>
      <c r="H8" s="163"/>
      <c r="I8" s="95"/>
      <c r="J8" s="95"/>
      <c r="K8" s="95"/>
      <c r="L8" s="103"/>
      <c r="M8" s="170"/>
      <c r="N8" s="171"/>
    </row>
    <row r="9" spans="1:58" ht="16.5" thickBot="1" x14ac:dyDescent="0.3">
      <c r="A9" s="178" t="s">
        <v>74</v>
      </c>
      <c r="B9" s="179"/>
      <c r="C9" s="98" t="s">
        <v>91</v>
      </c>
      <c r="D9" s="95"/>
      <c r="E9" s="95"/>
      <c r="F9" s="95"/>
      <c r="G9" s="163"/>
      <c r="H9" s="163"/>
      <c r="I9" s="95"/>
      <c r="J9" s="95"/>
      <c r="K9" s="95"/>
      <c r="L9" s="103"/>
      <c r="M9" s="172"/>
      <c r="N9" s="173"/>
    </row>
    <row r="10" spans="1:58" ht="18" x14ac:dyDescent="0.3">
      <c r="A10" s="105"/>
      <c r="B10" s="105"/>
      <c r="C10" s="103"/>
      <c r="D10" s="103"/>
      <c r="E10" s="103"/>
      <c r="F10" s="103"/>
      <c r="G10" s="104"/>
      <c r="H10" s="104"/>
      <c r="I10" s="103"/>
      <c r="J10" s="103"/>
      <c r="K10" s="103"/>
      <c r="L10" s="103"/>
      <c r="M10" s="103"/>
      <c r="N10" s="103"/>
    </row>
    <row r="11" spans="1:58" s="231" customFormat="1" ht="150" customHeight="1" x14ac:dyDescent="0.25">
      <c r="A11" s="180" t="s">
        <v>71</v>
      </c>
      <c r="B11" s="181"/>
      <c r="C11" s="182"/>
      <c r="D11" s="106" t="s">
        <v>85</v>
      </c>
      <c r="E11" s="106" t="s">
        <v>86</v>
      </c>
      <c r="F11" s="106" t="s">
        <v>87</v>
      </c>
      <c r="G11" s="106" t="s">
        <v>2</v>
      </c>
      <c r="H11" s="106" t="s">
        <v>3</v>
      </c>
      <c r="I11" s="106" t="s">
        <v>4</v>
      </c>
      <c r="J11" s="106" t="s">
        <v>88</v>
      </c>
      <c r="K11" s="106" t="s">
        <v>89</v>
      </c>
      <c r="L11" s="107"/>
      <c r="M11" s="103"/>
      <c r="N11" s="103"/>
    </row>
    <row r="12" spans="1:58" s="232" customFormat="1" ht="41.25" customHeight="1" thickBot="1" x14ac:dyDescent="0.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110"/>
      <c r="N12" s="110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</row>
    <row r="13" spans="1:58" s="233" customFormat="1" ht="103.5" customHeight="1" thickBot="1" x14ac:dyDescent="0.35">
      <c r="A13" s="111" t="s">
        <v>5</v>
      </c>
      <c r="B13" s="112" t="s">
        <v>83</v>
      </c>
      <c r="C13" s="112" t="s">
        <v>72</v>
      </c>
      <c r="D13" s="112" t="s">
        <v>84</v>
      </c>
      <c r="E13" s="113" t="s">
        <v>9</v>
      </c>
      <c r="F13" s="112" t="s">
        <v>10</v>
      </c>
      <c r="G13" s="113" t="s">
        <v>11</v>
      </c>
      <c r="H13" s="112" t="s">
        <v>12</v>
      </c>
      <c r="I13" s="112" t="s">
        <v>13</v>
      </c>
      <c r="J13" s="112" t="s">
        <v>7</v>
      </c>
      <c r="K13" s="112" t="s">
        <v>14</v>
      </c>
      <c r="L13" s="112" t="s">
        <v>15</v>
      </c>
      <c r="M13" s="114" t="s">
        <v>90</v>
      </c>
      <c r="N13" s="115" t="s">
        <v>17</v>
      </c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</row>
    <row r="14" spans="1:58" s="92" customFormat="1" ht="14.1" customHeight="1" x14ac:dyDescent="0.25">
      <c r="A14" s="183">
        <f>$C$6</f>
        <v>0</v>
      </c>
      <c r="B14" s="185" t="s">
        <v>18</v>
      </c>
      <c r="C14" s="187">
        <f>$C$8</f>
        <v>0</v>
      </c>
      <c r="D14" s="234" t="str">
        <f>CONCATENATE(VLOOKUP(B14,TAULA_CODIS_MES[#All],2,FALSE),"N/",A14)</f>
        <v>01N/0</v>
      </c>
      <c r="E14" s="189"/>
      <c r="F14" s="189"/>
      <c r="G14" s="189"/>
      <c r="H14" s="191"/>
      <c r="I14" s="191"/>
      <c r="J14" s="117" t="s">
        <v>19</v>
      </c>
      <c r="K14" s="99"/>
      <c r="L14" s="124" t="e">
        <f>(((F14*H14)-G14)+E14)/I14</f>
        <v>#DIV/0!</v>
      </c>
      <c r="M14" s="164" t="e">
        <f>I14*$L$48</f>
        <v>#DIV/0!</v>
      </c>
      <c r="N14" s="165" t="e">
        <f t="shared" ref="N14:N37" si="0">K14*$L$48</f>
        <v>#DIV/0!</v>
      </c>
    </row>
    <row r="15" spans="1:58" s="92" customFormat="1" ht="14.1" customHeight="1" thickBot="1" x14ac:dyDescent="0.3">
      <c r="A15" s="184"/>
      <c r="B15" s="186"/>
      <c r="C15" s="188"/>
      <c r="D15" s="235" t="str">
        <f>CONCATENATE(VLOOKUP(B14,TAULA_CODIS_MES[#All],2,FALSE),"N/",A14)</f>
        <v>01N/0</v>
      </c>
      <c r="E15" s="190"/>
      <c r="F15" s="190"/>
      <c r="G15" s="190"/>
      <c r="H15" s="192"/>
      <c r="I15" s="192"/>
      <c r="J15" s="116" t="s">
        <v>20</v>
      </c>
      <c r="K15" s="100"/>
      <c r="L15" s="124" t="e">
        <f>(((F15*H14)-G14)+E14)/I14</f>
        <v>#DIV/0!</v>
      </c>
      <c r="M15" s="166" t="e">
        <f>I14*$L$48</f>
        <v>#DIV/0!</v>
      </c>
      <c r="N15" s="166" t="e">
        <f t="shared" si="0"/>
        <v>#DIV/0!</v>
      </c>
    </row>
    <row r="16" spans="1:58" s="92" customFormat="1" ht="14.1" customHeight="1" x14ac:dyDescent="0.25">
      <c r="A16" s="183">
        <f>$C$6</f>
        <v>0</v>
      </c>
      <c r="B16" s="185" t="s">
        <v>21</v>
      </c>
      <c r="C16" s="193">
        <f>$C$8</f>
        <v>0</v>
      </c>
      <c r="D16" s="236" t="str">
        <f>CONCATENATE(VLOOKUP(B16,TAULA_CODIS_MES[#All],2,FALSE),"N/",A16)</f>
        <v>02N/0</v>
      </c>
      <c r="E16" s="189"/>
      <c r="F16" s="189"/>
      <c r="G16" s="189"/>
      <c r="H16" s="191"/>
      <c r="I16" s="191"/>
      <c r="J16" s="118" t="s">
        <v>19</v>
      </c>
      <c r="K16" s="101"/>
      <c r="L16" s="124" t="e">
        <f>(((F16*H16)-G16)+E16)/I16</f>
        <v>#DIV/0!</v>
      </c>
      <c r="M16" s="164" t="e">
        <f>I16*$L$48</f>
        <v>#DIV/0!</v>
      </c>
      <c r="N16" s="164" t="e">
        <f t="shared" si="0"/>
        <v>#DIV/0!</v>
      </c>
    </row>
    <row r="17" spans="1:14" s="92" customFormat="1" ht="14.1" customHeight="1" thickBot="1" x14ac:dyDescent="0.3">
      <c r="A17" s="184"/>
      <c r="B17" s="186"/>
      <c r="C17" s="188"/>
      <c r="D17" s="235" t="str">
        <f>CONCATENATE(VLOOKUP(B16,TAULA_CODIS_MES[#All],2,FALSE),"N/",A16)</f>
        <v>02N/0</v>
      </c>
      <c r="E17" s="190"/>
      <c r="F17" s="190"/>
      <c r="G17" s="190"/>
      <c r="H17" s="192"/>
      <c r="I17" s="192"/>
      <c r="J17" s="116" t="s">
        <v>20</v>
      </c>
      <c r="K17" s="100"/>
      <c r="L17" s="124" t="e">
        <f>(((F17*H16)-G16)+E16)/I16</f>
        <v>#DIV/0!</v>
      </c>
      <c r="M17" s="166" t="e">
        <f>I16*$L$48</f>
        <v>#DIV/0!</v>
      </c>
      <c r="N17" s="166" t="e">
        <f t="shared" si="0"/>
        <v>#DIV/0!</v>
      </c>
    </row>
    <row r="18" spans="1:14" s="92" customFormat="1" ht="14.1" customHeight="1" x14ac:dyDescent="0.25">
      <c r="A18" s="183">
        <f>$C$6</f>
        <v>0</v>
      </c>
      <c r="B18" s="185" t="s">
        <v>22</v>
      </c>
      <c r="C18" s="193">
        <f>$C$8</f>
        <v>0</v>
      </c>
      <c r="D18" s="236" t="str">
        <f>CONCATENATE(VLOOKUP(B18,TAULA_CODIS_MES[#All],2,FALSE),"N/",A18)</f>
        <v>03N/0</v>
      </c>
      <c r="E18" s="189"/>
      <c r="F18" s="189"/>
      <c r="G18" s="189"/>
      <c r="H18" s="191"/>
      <c r="I18" s="191"/>
      <c r="J18" s="118" t="s">
        <v>19</v>
      </c>
      <c r="K18" s="99"/>
      <c r="L18" s="124" t="e">
        <f t="shared" ref="L18" si="1">(((F18*H18)-G18)+E18)/I18</f>
        <v>#DIV/0!</v>
      </c>
      <c r="M18" s="164" t="e">
        <f>I18*$L$48</f>
        <v>#DIV/0!</v>
      </c>
      <c r="N18" s="164" t="e">
        <f t="shared" si="0"/>
        <v>#DIV/0!</v>
      </c>
    </row>
    <row r="19" spans="1:14" s="92" customFormat="1" ht="14.1" customHeight="1" thickBot="1" x14ac:dyDescent="0.3">
      <c r="A19" s="184"/>
      <c r="B19" s="186"/>
      <c r="C19" s="188"/>
      <c r="D19" s="235" t="str">
        <f>CONCATENATE(VLOOKUP(B18,TAULA_CODIS_MES[#All],2,FALSE),"N/",A18)</f>
        <v>03N/0</v>
      </c>
      <c r="E19" s="190"/>
      <c r="F19" s="190"/>
      <c r="G19" s="190"/>
      <c r="H19" s="192"/>
      <c r="I19" s="192"/>
      <c r="J19" s="116" t="s">
        <v>20</v>
      </c>
      <c r="K19" s="100"/>
      <c r="L19" s="124" t="e">
        <f t="shared" ref="L19" si="2">(((F19*H18)-G18)+E18)/I18</f>
        <v>#DIV/0!</v>
      </c>
      <c r="M19" s="166" t="e">
        <f>I18*$L$48</f>
        <v>#DIV/0!</v>
      </c>
      <c r="N19" s="166" t="e">
        <f t="shared" si="0"/>
        <v>#DIV/0!</v>
      </c>
    </row>
    <row r="20" spans="1:14" s="92" customFormat="1" ht="14.1" customHeight="1" x14ac:dyDescent="0.25">
      <c r="A20" s="183">
        <f>$C$6</f>
        <v>0</v>
      </c>
      <c r="B20" s="185" t="s">
        <v>23</v>
      </c>
      <c r="C20" s="193">
        <f>$C$8</f>
        <v>0</v>
      </c>
      <c r="D20" s="236" t="str">
        <f>CONCATENATE(VLOOKUP(B20,TAULA_CODIS_MES[#All],2,FALSE),"N/",A20)</f>
        <v>04N/0</v>
      </c>
      <c r="E20" s="189"/>
      <c r="F20" s="189"/>
      <c r="G20" s="189"/>
      <c r="H20" s="191"/>
      <c r="I20" s="191"/>
      <c r="J20" s="118" t="s">
        <v>19</v>
      </c>
      <c r="K20" s="101"/>
      <c r="L20" s="124" t="e">
        <f t="shared" ref="L20" si="3">(((F20*H20)-G20)+E20)/I20</f>
        <v>#DIV/0!</v>
      </c>
      <c r="M20" s="164" t="e">
        <f>I20*$L$48</f>
        <v>#DIV/0!</v>
      </c>
      <c r="N20" s="164" t="e">
        <f t="shared" si="0"/>
        <v>#DIV/0!</v>
      </c>
    </row>
    <row r="21" spans="1:14" s="92" customFormat="1" ht="14.1" customHeight="1" thickBot="1" x14ac:dyDescent="0.3">
      <c r="A21" s="184"/>
      <c r="B21" s="186"/>
      <c r="C21" s="188"/>
      <c r="D21" s="235" t="str">
        <f>CONCATENATE(VLOOKUP(B20,TAULA_CODIS_MES[#All],2,FALSE),"N/",A20)</f>
        <v>04N/0</v>
      </c>
      <c r="E21" s="190"/>
      <c r="F21" s="190"/>
      <c r="G21" s="190"/>
      <c r="H21" s="192"/>
      <c r="I21" s="192"/>
      <c r="J21" s="116" t="s">
        <v>20</v>
      </c>
      <c r="K21" s="100"/>
      <c r="L21" s="124" t="e">
        <f t="shared" ref="L21" si="4">(((F21*H20)-G20)+E20)/I20</f>
        <v>#DIV/0!</v>
      </c>
      <c r="M21" s="166" t="e">
        <f>I20*$L$48</f>
        <v>#DIV/0!</v>
      </c>
      <c r="N21" s="166" t="e">
        <f t="shared" si="0"/>
        <v>#DIV/0!</v>
      </c>
    </row>
    <row r="22" spans="1:14" s="92" customFormat="1" ht="14.1" customHeight="1" x14ac:dyDescent="0.25">
      <c r="A22" s="183">
        <f>$C$6</f>
        <v>0</v>
      </c>
      <c r="B22" s="185" t="s">
        <v>24</v>
      </c>
      <c r="C22" s="193">
        <f>$C$8</f>
        <v>0</v>
      </c>
      <c r="D22" s="236" t="str">
        <f>CONCATENATE(VLOOKUP(B22,TAULA_CODIS_MES[#All],2,FALSE),"N/",A22)</f>
        <v>05N/0</v>
      </c>
      <c r="E22" s="189"/>
      <c r="F22" s="189"/>
      <c r="G22" s="189"/>
      <c r="H22" s="191"/>
      <c r="I22" s="191"/>
      <c r="J22" s="118" t="s">
        <v>19</v>
      </c>
      <c r="K22" s="101"/>
      <c r="L22" s="124" t="e">
        <f t="shared" ref="L22" si="5">(((F22*H22)-G22)+E22)/I22</f>
        <v>#DIV/0!</v>
      </c>
      <c r="M22" s="164" t="e">
        <f>I22*$L$48</f>
        <v>#DIV/0!</v>
      </c>
      <c r="N22" s="164" t="e">
        <f t="shared" si="0"/>
        <v>#DIV/0!</v>
      </c>
    </row>
    <row r="23" spans="1:14" s="92" customFormat="1" ht="14.1" customHeight="1" thickBot="1" x14ac:dyDescent="0.3">
      <c r="A23" s="184"/>
      <c r="B23" s="186"/>
      <c r="C23" s="188"/>
      <c r="D23" s="235" t="str">
        <f>CONCATENATE(VLOOKUP(B22,TAULA_CODIS_MES[#All],2,FALSE),"N/",A22)</f>
        <v>05N/0</v>
      </c>
      <c r="E23" s="190"/>
      <c r="F23" s="190"/>
      <c r="G23" s="190"/>
      <c r="H23" s="192"/>
      <c r="I23" s="192"/>
      <c r="J23" s="116" t="s">
        <v>20</v>
      </c>
      <c r="K23" s="100"/>
      <c r="L23" s="124" t="e">
        <f t="shared" ref="L23" si="6">(((F23*H22)-G22)+E22)/I22</f>
        <v>#DIV/0!</v>
      </c>
      <c r="M23" s="166" t="e">
        <f>I22*$L$48</f>
        <v>#DIV/0!</v>
      </c>
      <c r="N23" s="166" t="e">
        <f t="shared" si="0"/>
        <v>#DIV/0!</v>
      </c>
    </row>
    <row r="24" spans="1:14" s="92" customFormat="1" ht="14.1" customHeight="1" x14ac:dyDescent="0.25">
      <c r="A24" s="183">
        <f>$C$6</f>
        <v>0</v>
      </c>
      <c r="B24" s="185" t="s">
        <v>25</v>
      </c>
      <c r="C24" s="193">
        <f>$C$8</f>
        <v>0</v>
      </c>
      <c r="D24" s="236" t="str">
        <f>CONCATENATE(VLOOKUP(B24,TAULA_CODIS_MES[#All],2,FALSE),"N/",A24)</f>
        <v>06N/0</v>
      </c>
      <c r="E24" s="189"/>
      <c r="F24" s="189"/>
      <c r="G24" s="189"/>
      <c r="H24" s="191"/>
      <c r="I24" s="191"/>
      <c r="J24" s="118" t="s">
        <v>19</v>
      </c>
      <c r="K24" s="101"/>
      <c r="L24" s="124" t="e">
        <f t="shared" ref="L24" si="7">(((F24*H24)-G24)+E24)/I24</f>
        <v>#DIV/0!</v>
      </c>
      <c r="M24" s="164" t="e">
        <f>I24*$L$48</f>
        <v>#DIV/0!</v>
      </c>
      <c r="N24" s="164" t="e">
        <f t="shared" si="0"/>
        <v>#DIV/0!</v>
      </c>
    </row>
    <row r="25" spans="1:14" s="92" customFormat="1" ht="14.1" customHeight="1" thickBot="1" x14ac:dyDescent="0.3">
      <c r="A25" s="184"/>
      <c r="B25" s="186"/>
      <c r="C25" s="188"/>
      <c r="D25" s="235" t="str">
        <f>CONCATENATE(VLOOKUP(B24,TAULA_CODIS_MES[#All],2,FALSE),"N/",A24)</f>
        <v>06N/0</v>
      </c>
      <c r="E25" s="190"/>
      <c r="F25" s="190"/>
      <c r="G25" s="190"/>
      <c r="H25" s="192"/>
      <c r="I25" s="192"/>
      <c r="J25" s="116" t="s">
        <v>20</v>
      </c>
      <c r="K25" s="100"/>
      <c r="L25" s="124" t="e">
        <f t="shared" ref="L25" si="8">(((F25*H24)-G24)+E24)/I24</f>
        <v>#DIV/0!</v>
      </c>
      <c r="M25" s="166" t="e">
        <f>I24*$L$48</f>
        <v>#DIV/0!</v>
      </c>
      <c r="N25" s="166" t="e">
        <f t="shared" si="0"/>
        <v>#DIV/0!</v>
      </c>
    </row>
    <row r="26" spans="1:14" s="92" customFormat="1" ht="14.1" customHeight="1" x14ac:dyDescent="0.25">
      <c r="A26" s="183">
        <f>$C$6</f>
        <v>0</v>
      </c>
      <c r="B26" s="185" t="s">
        <v>26</v>
      </c>
      <c r="C26" s="193">
        <f>$C$8</f>
        <v>0</v>
      </c>
      <c r="D26" s="236" t="str">
        <f>CONCATENATE(VLOOKUP(B26,TAULA_CODIS_MES[#All],2,FALSE),"N/",A26)</f>
        <v>07N/0</v>
      </c>
      <c r="E26" s="189"/>
      <c r="F26" s="189"/>
      <c r="G26" s="189"/>
      <c r="H26" s="191"/>
      <c r="I26" s="191"/>
      <c r="J26" s="118" t="s">
        <v>19</v>
      </c>
      <c r="K26" s="101"/>
      <c r="L26" s="124" t="e">
        <f t="shared" ref="L26" si="9">(((F26*H26)-G26)+E26)/I26</f>
        <v>#DIV/0!</v>
      </c>
      <c r="M26" s="164" t="e">
        <f>I26*$L$48</f>
        <v>#DIV/0!</v>
      </c>
      <c r="N26" s="164" t="e">
        <f t="shared" si="0"/>
        <v>#DIV/0!</v>
      </c>
    </row>
    <row r="27" spans="1:14" s="92" customFormat="1" ht="14.1" customHeight="1" thickBot="1" x14ac:dyDescent="0.3">
      <c r="A27" s="184"/>
      <c r="B27" s="186"/>
      <c r="C27" s="188"/>
      <c r="D27" s="235" t="str">
        <f>CONCATENATE(VLOOKUP(B26,TAULA_CODIS_MES[#All],2,FALSE),"N/",A26)</f>
        <v>07N/0</v>
      </c>
      <c r="E27" s="190"/>
      <c r="F27" s="190"/>
      <c r="G27" s="190"/>
      <c r="H27" s="192"/>
      <c r="I27" s="192"/>
      <c r="J27" s="116" t="s">
        <v>20</v>
      </c>
      <c r="K27" s="100"/>
      <c r="L27" s="124" t="e">
        <f t="shared" ref="L27" si="10">(((F27*H26)-G26)+E26)/I26</f>
        <v>#DIV/0!</v>
      </c>
      <c r="M27" s="166" t="e">
        <f>I26*$L$48</f>
        <v>#DIV/0!</v>
      </c>
      <c r="N27" s="166" t="e">
        <f t="shared" si="0"/>
        <v>#DIV/0!</v>
      </c>
    </row>
    <row r="28" spans="1:14" s="92" customFormat="1" ht="14.1" customHeight="1" x14ac:dyDescent="0.25">
      <c r="A28" s="183">
        <f>$C$6</f>
        <v>0</v>
      </c>
      <c r="B28" s="185" t="s">
        <v>27</v>
      </c>
      <c r="C28" s="193">
        <f>$C$8</f>
        <v>0</v>
      </c>
      <c r="D28" s="236" t="str">
        <f>CONCATENATE(VLOOKUP(B28,TAULA_CODIS_MES[#All],2,FALSE),"N/",A28)</f>
        <v>08N/0</v>
      </c>
      <c r="E28" s="189"/>
      <c r="F28" s="189"/>
      <c r="G28" s="189"/>
      <c r="H28" s="191"/>
      <c r="I28" s="191"/>
      <c r="J28" s="118" t="s">
        <v>19</v>
      </c>
      <c r="K28" s="101"/>
      <c r="L28" s="124" t="e">
        <f t="shared" ref="L28" si="11">(((F28*H28)-G28)+E28)/I28</f>
        <v>#DIV/0!</v>
      </c>
      <c r="M28" s="164" t="e">
        <f>I28*$L$48</f>
        <v>#DIV/0!</v>
      </c>
      <c r="N28" s="164" t="e">
        <f t="shared" si="0"/>
        <v>#DIV/0!</v>
      </c>
    </row>
    <row r="29" spans="1:14" s="92" customFormat="1" ht="14.1" customHeight="1" thickBot="1" x14ac:dyDescent="0.3">
      <c r="A29" s="184"/>
      <c r="B29" s="186"/>
      <c r="C29" s="188"/>
      <c r="D29" s="235" t="str">
        <f>CONCATENATE(VLOOKUP(B28,TAULA_CODIS_MES[#All],2,FALSE),"N/",A28)</f>
        <v>08N/0</v>
      </c>
      <c r="E29" s="190"/>
      <c r="F29" s="190"/>
      <c r="G29" s="190"/>
      <c r="H29" s="192"/>
      <c r="I29" s="192"/>
      <c r="J29" s="116" t="s">
        <v>20</v>
      </c>
      <c r="K29" s="100"/>
      <c r="L29" s="124" t="e">
        <f t="shared" ref="L29" si="12">(((F29*H28)-G28)+E28)/I28</f>
        <v>#DIV/0!</v>
      </c>
      <c r="M29" s="166" t="e">
        <f>I28*$L$48</f>
        <v>#DIV/0!</v>
      </c>
      <c r="N29" s="166" t="e">
        <f t="shared" si="0"/>
        <v>#DIV/0!</v>
      </c>
    </row>
    <row r="30" spans="1:14" s="92" customFormat="1" ht="14.1" customHeight="1" x14ac:dyDescent="0.25">
      <c r="A30" s="183">
        <f>$C$6</f>
        <v>0</v>
      </c>
      <c r="B30" s="185" t="s">
        <v>28</v>
      </c>
      <c r="C30" s="193">
        <f>$C$8</f>
        <v>0</v>
      </c>
      <c r="D30" s="236" t="str">
        <f>CONCATENATE(VLOOKUP(B30,TAULA_CODIS_MES[#All],2,FALSE),"N/",A30)</f>
        <v>09N/0</v>
      </c>
      <c r="E30" s="189"/>
      <c r="F30" s="189"/>
      <c r="G30" s="189"/>
      <c r="H30" s="191"/>
      <c r="I30" s="191"/>
      <c r="J30" s="118" t="s">
        <v>19</v>
      </c>
      <c r="K30" s="101"/>
      <c r="L30" s="124" t="e">
        <f t="shared" ref="L30" si="13">(((F30*H30)-G30)+E30)/I30</f>
        <v>#DIV/0!</v>
      </c>
      <c r="M30" s="164" t="e">
        <f>I30*$L$48</f>
        <v>#DIV/0!</v>
      </c>
      <c r="N30" s="164" t="e">
        <f t="shared" si="0"/>
        <v>#DIV/0!</v>
      </c>
    </row>
    <row r="31" spans="1:14" s="92" customFormat="1" ht="14.1" customHeight="1" thickBot="1" x14ac:dyDescent="0.3">
      <c r="A31" s="184"/>
      <c r="B31" s="186"/>
      <c r="C31" s="188"/>
      <c r="D31" s="235" t="str">
        <f>CONCATENATE(VLOOKUP(B30,TAULA_CODIS_MES[#All],2,FALSE),"N/",A30)</f>
        <v>09N/0</v>
      </c>
      <c r="E31" s="190"/>
      <c r="F31" s="190"/>
      <c r="G31" s="190"/>
      <c r="H31" s="192"/>
      <c r="I31" s="192"/>
      <c r="J31" s="116" t="s">
        <v>20</v>
      </c>
      <c r="K31" s="100"/>
      <c r="L31" s="124" t="e">
        <f t="shared" ref="L31" si="14">(((F31*H30)-G30)+E30)/I30</f>
        <v>#DIV/0!</v>
      </c>
      <c r="M31" s="166" t="e">
        <f>I30*$L$48</f>
        <v>#DIV/0!</v>
      </c>
      <c r="N31" s="166" t="e">
        <f t="shared" si="0"/>
        <v>#DIV/0!</v>
      </c>
    </row>
    <row r="32" spans="1:14" s="92" customFormat="1" ht="14.1" customHeight="1" x14ac:dyDescent="0.25">
      <c r="A32" s="183">
        <f>$C$6</f>
        <v>0</v>
      </c>
      <c r="B32" s="185" t="s">
        <v>29</v>
      </c>
      <c r="C32" s="193">
        <f>$C$8</f>
        <v>0</v>
      </c>
      <c r="D32" s="236" t="str">
        <f>CONCATENATE(VLOOKUP(B32,TAULA_CODIS_MES[#All],2,FALSE),"N/",A32)</f>
        <v>10N/0</v>
      </c>
      <c r="E32" s="189"/>
      <c r="F32" s="189"/>
      <c r="G32" s="189"/>
      <c r="H32" s="191"/>
      <c r="I32" s="191"/>
      <c r="J32" s="118" t="s">
        <v>19</v>
      </c>
      <c r="K32" s="101"/>
      <c r="L32" s="124" t="e">
        <f t="shared" ref="L32" si="15">(((F32*H32)-G32)+E32)/I32</f>
        <v>#DIV/0!</v>
      </c>
      <c r="M32" s="164" t="e">
        <f>I32*$L$48</f>
        <v>#DIV/0!</v>
      </c>
      <c r="N32" s="164" t="e">
        <f t="shared" si="0"/>
        <v>#DIV/0!</v>
      </c>
    </row>
    <row r="33" spans="1:14" s="92" customFormat="1" ht="14.1" customHeight="1" thickBot="1" x14ac:dyDescent="0.3">
      <c r="A33" s="184"/>
      <c r="B33" s="186"/>
      <c r="C33" s="188"/>
      <c r="D33" s="235" t="str">
        <f>CONCATENATE(VLOOKUP(B32,TAULA_CODIS_MES[#All],2,FALSE),"N/",A32)</f>
        <v>10N/0</v>
      </c>
      <c r="E33" s="190"/>
      <c r="F33" s="190"/>
      <c r="G33" s="190"/>
      <c r="H33" s="192"/>
      <c r="I33" s="192"/>
      <c r="J33" s="116" t="s">
        <v>20</v>
      </c>
      <c r="K33" s="100"/>
      <c r="L33" s="124" t="e">
        <f t="shared" ref="L33" si="16">(((F33*H32)-G32)+E32)/I32</f>
        <v>#DIV/0!</v>
      </c>
      <c r="M33" s="166" t="e">
        <f>I32*$L$48</f>
        <v>#DIV/0!</v>
      </c>
      <c r="N33" s="166" t="e">
        <f t="shared" si="0"/>
        <v>#DIV/0!</v>
      </c>
    </row>
    <row r="34" spans="1:14" s="92" customFormat="1" ht="14.1" customHeight="1" x14ac:dyDescent="0.25">
      <c r="A34" s="183">
        <f>$C$6</f>
        <v>0</v>
      </c>
      <c r="B34" s="185" t="s">
        <v>30</v>
      </c>
      <c r="C34" s="193">
        <f>$C$8</f>
        <v>0</v>
      </c>
      <c r="D34" s="236" t="str">
        <f>CONCATENATE(VLOOKUP(B34,TAULA_CODIS_MES[#All],2,FALSE),"N/",A34)</f>
        <v>11N/0</v>
      </c>
      <c r="E34" s="189"/>
      <c r="F34" s="189"/>
      <c r="G34" s="189"/>
      <c r="H34" s="191"/>
      <c r="I34" s="191"/>
      <c r="J34" s="118" t="s">
        <v>19</v>
      </c>
      <c r="K34" s="101"/>
      <c r="L34" s="124" t="e">
        <f t="shared" ref="L34" si="17">(((F34*H34)-G34)+E34)/I34</f>
        <v>#DIV/0!</v>
      </c>
      <c r="M34" s="164" t="e">
        <f>I34*$L$48</f>
        <v>#DIV/0!</v>
      </c>
      <c r="N34" s="164" t="e">
        <f t="shared" si="0"/>
        <v>#DIV/0!</v>
      </c>
    </row>
    <row r="35" spans="1:14" s="92" customFormat="1" ht="14.1" customHeight="1" thickBot="1" x14ac:dyDescent="0.3">
      <c r="A35" s="184"/>
      <c r="B35" s="186"/>
      <c r="C35" s="188"/>
      <c r="D35" s="235" t="str">
        <f>CONCATENATE(VLOOKUP(B34,TAULA_CODIS_MES[#All],2,FALSE),"N/",A34)</f>
        <v>11N/0</v>
      </c>
      <c r="E35" s="190"/>
      <c r="F35" s="190"/>
      <c r="G35" s="190"/>
      <c r="H35" s="192"/>
      <c r="I35" s="192"/>
      <c r="J35" s="116" t="s">
        <v>20</v>
      </c>
      <c r="K35" s="100"/>
      <c r="L35" s="124" t="e">
        <f t="shared" ref="L35" si="18">(((F35*H34)-G34)+E34)/I34</f>
        <v>#DIV/0!</v>
      </c>
      <c r="M35" s="166" t="e">
        <f>I34*$L$48</f>
        <v>#DIV/0!</v>
      </c>
      <c r="N35" s="166" t="e">
        <f t="shared" si="0"/>
        <v>#DIV/0!</v>
      </c>
    </row>
    <row r="36" spans="1:14" s="92" customFormat="1" ht="14.1" customHeight="1" x14ac:dyDescent="0.25">
      <c r="A36" s="183">
        <f>$C$6</f>
        <v>0</v>
      </c>
      <c r="B36" s="185" t="s">
        <v>31</v>
      </c>
      <c r="C36" s="193">
        <f>$C$8</f>
        <v>0</v>
      </c>
      <c r="D36" s="236" t="str">
        <f>CONCATENATE(VLOOKUP(B36,TAULA_CODIS_MES[#All],2,FALSE),"N/",A36)</f>
        <v>12N/0</v>
      </c>
      <c r="E36" s="189"/>
      <c r="F36" s="189"/>
      <c r="G36" s="189"/>
      <c r="H36" s="191"/>
      <c r="I36" s="191"/>
      <c r="J36" s="118" t="s">
        <v>19</v>
      </c>
      <c r="K36" s="101"/>
      <c r="L36" s="124" t="e">
        <f t="shared" ref="L36" si="19">(((F36*H36)-G36)+E36)/I36</f>
        <v>#DIV/0!</v>
      </c>
      <c r="M36" s="164" t="e">
        <f>I36*$L$48</f>
        <v>#DIV/0!</v>
      </c>
      <c r="N36" s="164" t="e">
        <f t="shared" si="0"/>
        <v>#DIV/0!</v>
      </c>
    </row>
    <row r="37" spans="1:14" s="92" customFormat="1" ht="14.1" customHeight="1" thickBot="1" x14ac:dyDescent="0.3">
      <c r="A37" s="184"/>
      <c r="B37" s="186"/>
      <c r="C37" s="188"/>
      <c r="D37" s="235" t="str">
        <f>CONCATENATE(VLOOKUP(B36,TAULA_CODIS_MES[#All],2,FALSE),"N/",A36)</f>
        <v>12N/0</v>
      </c>
      <c r="E37" s="190"/>
      <c r="F37" s="190"/>
      <c r="G37" s="190"/>
      <c r="H37" s="192"/>
      <c r="I37" s="192"/>
      <c r="J37" s="116" t="s">
        <v>20</v>
      </c>
      <c r="K37" s="100"/>
      <c r="L37" s="124" t="e">
        <f t="shared" ref="L37:L41" si="20">(((F37*H36)-G36)+E36)/I36</f>
        <v>#DIV/0!</v>
      </c>
      <c r="M37" s="166" t="e">
        <f>I36*$L$48</f>
        <v>#DIV/0!</v>
      </c>
      <c r="N37" s="166" t="e">
        <f t="shared" si="0"/>
        <v>#DIV/0!</v>
      </c>
    </row>
    <row r="38" spans="1:14" s="92" customFormat="1" ht="14.1" customHeight="1" x14ac:dyDescent="0.25">
      <c r="A38" s="183">
        <f>$C$6</f>
        <v>0</v>
      </c>
      <c r="B38" s="185" t="s">
        <v>75</v>
      </c>
      <c r="C38" s="194">
        <f>$C$8</f>
        <v>0</v>
      </c>
      <c r="D38" s="236" t="str">
        <f>CONCATENATE(VLOOKUP(B24,TAULA_CODIS_MES[#All],2,FALSE),"E/",A38)</f>
        <v>06E/0</v>
      </c>
      <c r="E38" s="196"/>
      <c r="F38" s="198"/>
      <c r="G38" s="198"/>
      <c r="H38" s="200"/>
      <c r="I38" s="202"/>
      <c r="J38" s="119"/>
      <c r="K38" s="121"/>
      <c r="L38" s="124" t="e">
        <f t="shared" si="20"/>
        <v>#DIV/0!</v>
      </c>
      <c r="M38" s="125"/>
      <c r="N38" s="125"/>
    </row>
    <row r="39" spans="1:14" s="92" customFormat="1" ht="14.1" customHeight="1" thickBot="1" x14ac:dyDescent="0.3">
      <c r="A39" s="184"/>
      <c r="B39" s="186"/>
      <c r="C39" s="195"/>
      <c r="D39" s="237" t="str">
        <f>CONCATENATE(VLOOKUP(B24,TAULA_CODIS_MES[#All],2,FALSE),"E/",A38)</f>
        <v>06E/0</v>
      </c>
      <c r="E39" s="197"/>
      <c r="F39" s="199"/>
      <c r="G39" s="199"/>
      <c r="H39" s="201"/>
      <c r="I39" s="203"/>
      <c r="J39" s="120"/>
      <c r="K39" s="122"/>
      <c r="L39" s="124" t="e">
        <f t="shared" si="20"/>
        <v>#DIV/0!</v>
      </c>
      <c r="M39" s="126"/>
      <c r="N39" s="126"/>
    </row>
    <row r="40" spans="1:14" s="92" customFormat="1" ht="14.1" customHeight="1" x14ac:dyDescent="0.25">
      <c r="A40" s="183">
        <f>$C$6</f>
        <v>0</v>
      </c>
      <c r="B40" s="185" t="s">
        <v>76</v>
      </c>
      <c r="C40" s="194">
        <f>$C$8</f>
        <v>0</v>
      </c>
      <c r="D40" s="236" t="str">
        <f>CONCATENATE(VLOOKUP(B36,TAULA_CODIS_MES[#All],2,FALSE),"E/",A40)</f>
        <v>12E/0</v>
      </c>
      <c r="E40" s="196"/>
      <c r="F40" s="198"/>
      <c r="G40" s="198"/>
      <c r="H40" s="200"/>
      <c r="I40" s="202"/>
      <c r="J40" s="119"/>
      <c r="K40" s="123"/>
      <c r="L40" s="124" t="e">
        <f t="shared" si="20"/>
        <v>#DIV/0!</v>
      </c>
      <c r="M40" s="125"/>
      <c r="N40" s="125"/>
    </row>
    <row r="41" spans="1:14" s="92" customFormat="1" ht="14.1" customHeight="1" thickBot="1" x14ac:dyDescent="0.3">
      <c r="A41" s="184"/>
      <c r="B41" s="186"/>
      <c r="C41" s="195"/>
      <c r="D41" s="238" t="str">
        <f>CONCATENATE(VLOOKUP(B36,TAULA_CODIS_MES[#All],2,FALSE),"E/",A40)</f>
        <v>12E/0</v>
      </c>
      <c r="E41" s="197"/>
      <c r="F41" s="199"/>
      <c r="G41" s="199"/>
      <c r="H41" s="201"/>
      <c r="I41" s="203"/>
      <c r="J41" s="120"/>
      <c r="K41" s="122"/>
      <c r="L41" s="124" t="e">
        <f t="shared" si="20"/>
        <v>#DIV/0!</v>
      </c>
      <c r="M41" s="126"/>
      <c r="N41" s="126"/>
    </row>
    <row r="42" spans="1:14" s="92" customFormat="1" ht="14.1" customHeight="1" x14ac:dyDescent="0.25">
      <c r="A42" s="183">
        <f>C6</f>
        <v>0</v>
      </c>
      <c r="B42" s="185" t="s">
        <v>77</v>
      </c>
      <c r="C42" s="194">
        <f>C8</f>
        <v>0</v>
      </c>
      <c r="D42" s="236" t="str">
        <f>CONCATENATE(VLOOKUP(B18,TAULA_CODIS_MES[#All],2,FALSE),"E/",A42)</f>
        <v>03E/0</v>
      </c>
      <c r="E42" s="196"/>
      <c r="F42" s="198"/>
      <c r="G42" s="198"/>
      <c r="H42" s="200"/>
      <c r="I42" s="202"/>
      <c r="J42" s="119"/>
      <c r="K42" s="123"/>
      <c r="L42" s="124"/>
      <c r="M42" s="125"/>
      <c r="N42" s="125"/>
    </row>
    <row r="43" spans="1:14" s="92" customFormat="1" ht="14.1" customHeight="1" thickBot="1" x14ac:dyDescent="0.3">
      <c r="A43" s="184"/>
      <c r="B43" s="186"/>
      <c r="C43" s="195"/>
      <c r="D43" s="237" t="str">
        <f>CONCATENATE(VLOOKUP(B18,TAULA_CODIS_MES[#All],2,FALSE),"E/",A42)</f>
        <v>03E/0</v>
      </c>
      <c r="E43" s="197"/>
      <c r="F43" s="199"/>
      <c r="G43" s="199"/>
      <c r="H43" s="201"/>
      <c r="I43" s="203"/>
      <c r="J43" s="120"/>
      <c r="K43" s="122"/>
      <c r="L43" s="124"/>
      <c r="M43" s="126"/>
      <c r="N43" s="126"/>
    </row>
    <row r="44" spans="1:14" s="92" customFormat="1" ht="14.1" customHeight="1" x14ac:dyDescent="0.25">
      <c r="A44" s="183">
        <f>C6</f>
        <v>0</v>
      </c>
      <c r="B44" s="185" t="s">
        <v>78</v>
      </c>
      <c r="C44" s="194">
        <f>C8</f>
        <v>0</v>
      </c>
      <c r="D44" s="236" t="str">
        <f>CONCATENATE(VLOOKUP(B30,TAULA_CODIS_MES[#All],2,FALSE),"E/",A44)</f>
        <v>09E/0</v>
      </c>
      <c r="E44" s="196"/>
      <c r="F44" s="198"/>
      <c r="G44" s="198"/>
      <c r="H44" s="200"/>
      <c r="I44" s="202"/>
      <c r="J44" s="119"/>
      <c r="K44" s="123"/>
      <c r="L44" s="124"/>
      <c r="M44" s="125"/>
      <c r="N44" s="125"/>
    </row>
    <row r="45" spans="1:14" s="92" customFormat="1" ht="14.1" customHeight="1" thickBot="1" x14ac:dyDescent="0.3">
      <c r="A45" s="184"/>
      <c r="B45" s="186"/>
      <c r="C45" s="195"/>
      <c r="D45" s="238" t="str">
        <f>CONCATENATE(VLOOKUP(B30,TAULA_CODIS_MES[#All],2,FALSE),"E/",A44)</f>
        <v>09E/0</v>
      </c>
      <c r="E45" s="197"/>
      <c r="F45" s="199"/>
      <c r="G45" s="199"/>
      <c r="H45" s="201"/>
      <c r="I45" s="203"/>
      <c r="J45" s="120"/>
      <c r="K45" s="122"/>
      <c r="L45" s="124"/>
      <c r="M45" s="126"/>
      <c r="N45" s="126"/>
    </row>
    <row r="46" spans="1:14" s="92" customFormat="1" ht="14.1" customHeight="1" x14ac:dyDescent="0.25">
      <c r="A46" s="183">
        <f>C6</f>
        <v>0</v>
      </c>
      <c r="B46" s="212" t="s">
        <v>79</v>
      </c>
      <c r="C46" s="194">
        <f>C8</f>
        <v>0</v>
      </c>
      <c r="D46" s="236" t="str">
        <f>CONCATENATE(VLOOKUP(B36,TAULA_CODIS_MES[#All],2,FALSE),"N/",A46)</f>
        <v>12N/0</v>
      </c>
      <c r="E46" s="196"/>
      <c r="F46" s="196"/>
      <c r="G46" s="196"/>
      <c r="H46" s="191"/>
      <c r="I46" s="202"/>
      <c r="J46" s="119"/>
      <c r="K46" s="123"/>
      <c r="L46" s="124"/>
      <c r="M46" s="125"/>
      <c r="N46" s="125"/>
    </row>
    <row r="47" spans="1:14" s="92" customFormat="1" ht="14.1" customHeight="1" thickBot="1" x14ac:dyDescent="0.3">
      <c r="A47" s="184"/>
      <c r="B47" s="213"/>
      <c r="C47" s="195"/>
      <c r="D47" s="235" t="str">
        <f>CONCATENATE(VLOOKUP(B36,TAULA_CODIS_MES[#All],2,FALSE),"N/",A46)</f>
        <v>12N/0</v>
      </c>
      <c r="E47" s="197"/>
      <c r="F47" s="197"/>
      <c r="G47" s="197"/>
      <c r="H47" s="192"/>
      <c r="I47" s="203"/>
      <c r="J47" s="120"/>
      <c r="K47" s="122"/>
      <c r="L47" s="127"/>
      <c r="M47" s="126"/>
      <c r="N47" s="126"/>
    </row>
    <row r="48" spans="1:14" s="239" customFormat="1" ht="25.5" customHeight="1" thickBot="1" x14ac:dyDescent="0.3">
      <c r="A48" s="204" t="s">
        <v>32</v>
      </c>
      <c r="B48" s="205"/>
      <c r="C48" s="128"/>
      <c r="D48" s="128"/>
      <c r="E48" s="129">
        <f>SUM(E14:E47)</f>
        <v>0</v>
      </c>
      <c r="F48" s="129">
        <f>SUM(F14:F41)</f>
        <v>0</v>
      </c>
      <c r="G48" s="129">
        <f>SUM(G14:G41)</f>
        <v>0</v>
      </c>
      <c r="H48" s="130" t="e">
        <f>AVERAGE(H14:H41)</f>
        <v>#DIV/0!</v>
      </c>
      <c r="I48" s="131">
        <f>SUM(I14:I40)</f>
        <v>0</v>
      </c>
      <c r="J48" s="128"/>
      <c r="K48" s="131">
        <f>SUM(K14:K40)</f>
        <v>0</v>
      </c>
      <c r="L48" s="132" t="e">
        <f>(((F48*H48)-G48)+E48)/I48</f>
        <v>#DIV/0!</v>
      </c>
      <c r="M48" s="129" t="e">
        <f>M14+M16+M18+M20+M22+M24+M26+M28+M30+M32+M34+M36+M46</f>
        <v>#DIV/0!</v>
      </c>
      <c r="N48" s="129" t="e">
        <f>SUM(N14:N47)</f>
        <v>#DIV/0!</v>
      </c>
    </row>
    <row r="49" spans="1:14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31.5" customHeight="1" thickBot="1" x14ac:dyDescent="0.35">
      <c r="A50" s="133" t="s">
        <v>82</v>
      </c>
      <c r="B50" s="134"/>
      <c r="C50" s="134"/>
      <c r="D50" s="134"/>
      <c r="E50" s="134"/>
      <c r="F50" s="134"/>
      <c r="G50" s="135"/>
      <c r="H50" s="135"/>
      <c r="I50" s="134"/>
      <c r="J50" s="134"/>
      <c r="K50" s="134"/>
      <c r="L50" s="134"/>
      <c r="M50" s="134"/>
      <c r="N50" s="136"/>
    </row>
    <row r="51" spans="1:14" s="233" customFormat="1" ht="94.5" thickBot="1" x14ac:dyDescent="0.35">
      <c r="A51" s="111" t="s">
        <v>5</v>
      </c>
      <c r="B51" s="112" t="s">
        <v>81</v>
      </c>
      <c r="C51" s="112" t="s">
        <v>6</v>
      </c>
      <c r="D51" s="112" t="s">
        <v>8</v>
      </c>
      <c r="E51" s="113" t="s">
        <v>9</v>
      </c>
      <c r="F51" s="112" t="s">
        <v>10</v>
      </c>
      <c r="G51" s="113" t="s">
        <v>11</v>
      </c>
      <c r="H51" s="112" t="s">
        <v>12</v>
      </c>
      <c r="I51" s="112" t="s">
        <v>13</v>
      </c>
      <c r="J51" s="112" t="s">
        <v>7</v>
      </c>
      <c r="K51" s="112" t="s">
        <v>14</v>
      </c>
      <c r="L51" s="112" t="s">
        <v>15</v>
      </c>
      <c r="M51" s="114" t="s">
        <v>16</v>
      </c>
      <c r="N51" s="115" t="s">
        <v>17</v>
      </c>
    </row>
    <row r="52" spans="1:14" s="92" customFormat="1" ht="14.1" customHeight="1" x14ac:dyDescent="0.25">
      <c r="A52" s="206">
        <f>$C$6</f>
        <v>0</v>
      </c>
      <c r="B52" s="185" t="s">
        <v>33</v>
      </c>
      <c r="C52" s="208">
        <f>$C$8</f>
        <v>0</v>
      </c>
      <c r="D52" s="137" t="str">
        <f>CONCATENATE(VLOOKUP(B18,TAULA_CODIS_MES[#All],2,FALSE),"B/",A52)</f>
        <v>03B/0</v>
      </c>
      <c r="E52" s="210"/>
      <c r="F52" s="210"/>
      <c r="G52" s="227"/>
      <c r="H52" s="229"/>
      <c r="I52" s="219">
        <f>$I$48</f>
        <v>0</v>
      </c>
      <c r="J52" s="118" t="s">
        <v>19</v>
      </c>
      <c r="K52" s="140">
        <f>K14+K16+K18+K20+K22+K24+K26+K28+K30+K32+K34+K36</f>
        <v>0</v>
      </c>
      <c r="L52" s="217" t="e">
        <f>(((F52*H52)-G52)+E52)/I52</f>
        <v>#DIV/0!</v>
      </c>
      <c r="M52" s="141" t="e">
        <f>I52*$L$52</f>
        <v>#DIV/0!</v>
      </c>
      <c r="N52" s="142" t="e">
        <f t="shared" ref="N52:N56" si="21">K52*L52</f>
        <v>#DIV/0!</v>
      </c>
    </row>
    <row r="53" spans="1:14" s="92" customFormat="1" ht="14.1" customHeight="1" thickBot="1" x14ac:dyDescent="0.3">
      <c r="A53" s="207"/>
      <c r="B53" s="186"/>
      <c r="C53" s="209"/>
      <c r="D53" s="138" t="str">
        <f>CONCATENATE(VLOOKUP(B18,TAULA_CODIS_MES[#All],2,FALSE),"B/",A52)</f>
        <v>03B/0</v>
      </c>
      <c r="E53" s="211"/>
      <c r="F53" s="211"/>
      <c r="G53" s="228"/>
      <c r="H53" s="230"/>
      <c r="I53" s="220"/>
      <c r="J53" s="116" t="s">
        <v>20</v>
      </c>
      <c r="K53" s="143">
        <f>K15+K17+K19+K21+K23+K25+K27+K29+K31+K33+K35+K37</f>
        <v>0</v>
      </c>
      <c r="L53" s="218"/>
      <c r="M53" s="144" t="e">
        <f>I52*$L$52</f>
        <v>#DIV/0!</v>
      </c>
      <c r="N53" s="145" t="e">
        <f>K53*L52</f>
        <v>#DIV/0!</v>
      </c>
    </row>
    <row r="54" spans="1:14" s="92" customFormat="1" ht="14.1" customHeight="1" x14ac:dyDescent="0.25">
      <c r="A54" s="206">
        <f>$C$6</f>
        <v>0</v>
      </c>
      <c r="B54" s="185" t="s">
        <v>33</v>
      </c>
      <c r="C54" s="208">
        <f>$C$8</f>
        <v>0</v>
      </c>
      <c r="D54" s="137" t="str">
        <f>CONCATENATE(VLOOKUP(B24,TAULA_CODIS_MES[#All],2,FALSE),"B/",A54)</f>
        <v>06B/0</v>
      </c>
      <c r="E54" s="221"/>
      <c r="F54" s="221"/>
      <c r="G54" s="223"/>
      <c r="H54" s="225"/>
      <c r="I54" s="219">
        <f t="shared" ref="I54:I56" si="22">$I$48</f>
        <v>0</v>
      </c>
      <c r="J54" s="118" t="s">
        <v>19</v>
      </c>
      <c r="K54" s="140">
        <f>K14+K16+K18+K20+K22+K24+K26+K28+K30+K32+K34+K36</f>
        <v>0</v>
      </c>
      <c r="L54" s="217" t="e">
        <f t="shared" ref="L54" si="23">(((F54*H54)-G54)+E54)/I54</f>
        <v>#DIV/0!</v>
      </c>
      <c r="M54" s="141" t="e">
        <f>I54*$L$54</f>
        <v>#DIV/0!</v>
      </c>
      <c r="N54" s="142" t="e">
        <f t="shared" si="21"/>
        <v>#DIV/0!</v>
      </c>
    </row>
    <row r="55" spans="1:14" s="92" customFormat="1" ht="14.1" customHeight="1" thickBot="1" x14ac:dyDescent="0.3">
      <c r="A55" s="207"/>
      <c r="B55" s="186"/>
      <c r="C55" s="209"/>
      <c r="D55" s="139" t="str">
        <f>CONCATENATE(VLOOKUP(B24,TAULA_CODIS_MES[#All],2,FALSE),"B/",A54)</f>
        <v>06B/0</v>
      </c>
      <c r="E55" s="222"/>
      <c r="F55" s="222"/>
      <c r="G55" s="224"/>
      <c r="H55" s="226"/>
      <c r="I55" s="220"/>
      <c r="J55" s="116" t="s">
        <v>20</v>
      </c>
      <c r="K55" s="143">
        <f>K15+K17+K19+K21+K23+K25+K27+K29+K31+K33+K35+K37</f>
        <v>0</v>
      </c>
      <c r="L55" s="218"/>
      <c r="M55" s="146" t="e">
        <f>I54*$L$54</f>
        <v>#DIV/0!</v>
      </c>
      <c r="N55" s="147" t="e">
        <f>K55*L54</f>
        <v>#DIV/0!</v>
      </c>
    </row>
    <row r="56" spans="1:14" s="92" customFormat="1" ht="14.1" customHeight="1" x14ac:dyDescent="0.25">
      <c r="A56" s="206">
        <f>$C$6</f>
        <v>0</v>
      </c>
      <c r="B56" s="185" t="s">
        <v>33</v>
      </c>
      <c r="C56" s="208">
        <f>$C$8</f>
        <v>0</v>
      </c>
      <c r="D56" s="137" t="str">
        <f>CONCATENATE(VLOOKUP(B36,TAULA_CODIS_MES[#All],2,FALSE),"B/",A56)</f>
        <v>12B/0</v>
      </c>
      <c r="E56" s="221"/>
      <c r="F56" s="221"/>
      <c r="G56" s="223"/>
      <c r="H56" s="225"/>
      <c r="I56" s="219">
        <f t="shared" si="22"/>
        <v>0</v>
      </c>
      <c r="J56" s="118" t="s">
        <v>19</v>
      </c>
      <c r="K56" s="140">
        <f>K14+K16+K18+K20+K22+K24+K26+K28+K30+K32+K34+K36</f>
        <v>0</v>
      </c>
      <c r="L56" s="217" t="e">
        <f>(((F56*H56)-G56)+E56)/I56</f>
        <v>#DIV/0!</v>
      </c>
      <c r="M56" s="141" t="e">
        <f>I56*$L$56</f>
        <v>#DIV/0!</v>
      </c>
      <c r="N56" s="148" t="e">
        <f t="shared" si="21"/>
        <v>#DIV/0!</v>
      </c>
    </row>
    <row r="57" spans="1:14" s="92" customFormat="1" ht="14.1" customHeight="1" thickBot="1" x14ac:dyDescent="0.3">
      <c r="A57" s="207"/>
      <c r="B57" s="186"/>
      <c r="C57" s="209"/>
      <c r="D57" s="139" t="str">
        <f>CONCATENATE(VLOOKUP(B36,TAULA_CODIS_MES[#All],2,FALSE),"B/",A56)</f>
        <v>12B/0</v>
      </c>
      <c r="E57" s="222"/>
      <c r="F57" s="222"/>
      <c r="G57" s="224"/>
      <c r="H57" s="226"/>
      <c r="I57" s="220"/>
      <c r="J57" s="116" t="s">
        <v>20</v>
      </c>
      <c r="K57" s="143">
        <f>K15+K17+K19+K21+K23+K25+K27+K29+K31+K33+K35+K37</f>
        <v>0</v>
      </c>
      <c r="L57" s="218"/>
      <c r="M57" s="149" t="e">
        <f>I56*$L$56</f>
        <v>#DIV/0!</v>
      </c>
      <c r="N57" s="150" t="e">
        <f>K57*L56</f>
        <v>#DIV/0!</v>
      </c>
    </row>
    <row r="58" spans="1:14" s="239" customFormat="1" ht="18" customHeight="1" thickBot="1" x14ac:dyDescent="0.3">
      <c r="A58" s="214" t="s">
        <v>73</v>
      </c>
      <c r="B58" s="205"/>
      <c r="C58" s="151"/>
      <c r="D58" s="152"/>
      <c r="E58" s="153">
        <f>SUM(E52:E57)</f>
        <v>0</v>
      </c>
      <c r="F58" s="153">
        <f t="shared" ref="F58:G58" si="24">SUM(F52:F57)</f>
        <v>0</v>
      </c>
      <c r="G58" s="153">
        <f t="shared" si="24"/>
        <v>0</v>
      </c>
      <c r="H58" s="93" t="e">
        <f>AVERAGE(H52:H57)</f>
        <v>#DIV/0!</v>
      </c>
      <c r="I58" s="154">
        <f>$I$48</f>
        <v>0</v>
      </c>
      <c r="J58" s="154"/>
      <c r="K58" s="155">
        <f>$K$48</f>
        <v>0</v>
      </c>
      <c r="L58" s="156" t="e">
        <f>(((F58*H58)-G58)+E58)/I58</f>
        <v>#DIV/0!</v>
      </c>
      <c r="M58" s="153" t="e">
        <f>SUM(M52:M57)-M53-M55-M57</f>
        <v>#DIV/0!</v>
      </c>
      <c r="N58" s="157" t="e">
        <f>SUM(N52:N57)</f>
        <v>#DIV/0!</v>
      </c>
    </row>
    <row r="59" spans="1:14" s="239" customFormat="1" ht="16.5" thickBot="1" x14ac:dyDescent="0.3">
      <c r="A59" s="215" t="s">
        <v>36</v>
      </c>
      <c r="B59" s="216"/>
      <c r="C59" s="158"/>
      <c r="D59" s="158"/>
      <c r="E59" s="159">
        <f>SUM(E48,E58)</f>
        <v>0</v>
      </c>
      <c r="F59" s="159">
        <f>SUM(F48,F58)</f>
        <v>0</v>
      </c>
      <c r="G59" s="159">
        <f>SUM(G48,G58)</f>
        <v>0</v>
      </c>
      <c r="H59" s="94" t="e">
        <f>AVERAGE('Personal RD (persona1, any x+1)'!$H$14:$H$47,H52:H57)</f>
        <v>#DIV/0!</v>
      </c>
      <c r="I59" s="160">
        <f>$I$48</f>
        <v>0</v>
      </c>
      <c r="J59" s="160"/>
      <c r="K59" s="161">
        <f>$K$48</f>
        <v>0</v>
      </c>
      <c r="L59" s="162" t="e">
        <f>(((F59*H59)-G59)+E59)/I59</f>
        <v>#DIV/0!</v>
      </c>
      <c r="M59" s="159" t="e">
        <f>SUM(M48,M58)</f>
        <v>#DIV/0!</v>
      </c>
      <c r="N59" s="159" t="e">
        <f>SUM(N48,N58)</f>
        <v>#DIV/0!</v>
      </c>
    </row>
  </sheetData>
  <sheetProtection algorithmName="SHA-512" hashValue="7J/qCCYKW7ISucHs6hUXSygWVR9jC1AzjKkJs//glQFAZh4sY238bUCo5yiIUWKhqH3RPREE5H9z/EIYEfivtw==" saltValue="ig6xY7ag0iIVl8U+AHRMog==" spinCount="100000" sheet="1" formatCells="0" formatColumns="0" formatRows="0" insertColumns="0" insertRows="0" insertHyperlinks="0" deleteColumns="0" deleteRows="0" sort="0" autoFilter="0" pivotTables="0"/>
  <mergeCells count="172">
    <mergeCell ref="A58:B58"/>
    <mergeCell ref="A59:B59"/>
    <mergeCell ref="L54:L55"/>
    <mergeCell ref="A56:A57"/>
    <mergeCell ref="B56:B57"/>
    <mergeCell ref="C56:C57"/>
    <mergeCell ref="E56:E57"/>
    <mergeCell ref="F56:F57"/>
    <mergeCell ref="G56:G57"/>
    <mergeCell ref="H56:H57"/>
    <mergeCell ref="I56:I57"/>
    <mergeCell ref="L56:L57"/>
    <mergeCell ref="I52:I53"/>
    <mergeCell ref="L52:L53"/>
    <mergeCell ref="A54:A55"/>
    <mergeCell ref="B54:B55"/>
    <mergeCell ref="C54:C55"/>
    <mergeCell ref="E54:E55"/>
    <mergeCell ref="F54:F55"/>
    <mergeCell ref="G54:G55"/>
    <mergeCell ref="H54:H55"/>
    <mergeCell ref="I54:I55"/>
    <mergeCell ref="H46:H47"/>
    <mergeCell ref="I46:I47"/>
    <mergeCell ref="A48:B48"/>
    <mergeCell ref="A52:A53"/>
    <mergeCell ref="B52:B53"/>
    <mergeCell ref="C52:C53"/>
    <mergeCell ref="E52:E53"/>
    <mergeCell ref="F52:F53"/>
    <mergeCell ref="G52:G53"/>
    <mergeCell ref="H52:H53"/>
    <mergeCell ref="A46:A47"/>
    <mergeCell ref="B46:B47"/>
    <mergeCell ref="C46:C47"/>
    <mergeCell ref="E46:E47"/>
    <mergeCell ref="F46:F47"/>
    <mergeCell ref="G46:G47"/>
    <mergeCell ref="H42:H43"/>
    <mergeCell ref="I42:I43"/>
    <mergeCell ref="A44:A45"/>
    <mergeCell ref="B44:B45"/>
    <mergeCell ref="C44:C45"/>
    <mergeCell ref="E44:E45"/>
    <mergeCell ref="F44:F45"/>
    <mergeCell ref="G44:G45"/>
    <mergeCell ref="H44:H45"/>
    <mergeCell ref="I44:I45"/>
    <mergeCell ref="A42:A43"/>
    <mergeCell ref="B42:B43"/>
    <mergeCell ref="C42:C43"/>
    <mergeCell ref="E42:E43"/>
    <mergeCell ref="F42:F43"/>
    <mergeCell ref="G42:G43"/>
    <mergeCell ref="H38:H39"/>
    <mergeCell ref="I38:I39"/>
    <mergeCell ref="A40:A41"/>
    <mergeCell ref="B40:B41"/>
    <mergeCell ref="C40:C41"/>
    <mergeCell ref="E40:E41"/>
    <mergeCell ref="F40:F41"/>
    <mergeCell ref="G40:G41"/>
    <mergeCell ref="H40:H41"/>
    <mergeCell ref="I40:I41"/>
    <mergeCell ref="A38:A39"/>
    <mergeCell ref="B38:B39"/>
    <mergeCell ref="C38:C39"/>
    <mergeCell ref="E38:E39"/>
    <mergeCell ref="F38:F39"/>
    <mergeCell ref="G38:G39"/>
    <mergeCell ref="H34:H35"/>
    <mergeCell ref="I34:I35"/>
    <mergeCell ref="A36:A37"/>
    <mergeCell ref="B36:B37"/>
    <mergeCell ref="C36:C37"/>
    <mergeCell ref="E36:E37"/>
    <mergeCell ref="F36:F37"/>
    <mergeCell ref="G36:G37"/>
    <mergeCell ref="H36:H37"/>
    <mergeCell ref="I36:I37"/>
    <mergeCell ref="A34:A35"/>
    <mergeCell ref="B34:B35"/>
    <mergeCell ref="C34:C35"/>
    <mergeCell ref="E34:E35"/>
    <mergeCell ref="F34:F35"/>
    <mergeCell ref="G34:G35"/>
    <mergeCell ref="H30:H31"/>
    <mergeCell ref="I30:I31"/>
    <mergeCell ref="A32:A33"/>
    <mergeCell ref="B32:B33"/>
    <mergeCell ref="C32:C33"/>
    <mergeCell ref="E32:E33"/>
    <mergeCell ref="F32:F33"/>
    <mergeCell ref="G32:G33"/>
    <mergeCell ref="H32:H33"/>
    <mergeCell ref="I32:I33"/>
    <mergeCell ref="A30:A31"/>
    <mergeCell ref="B30:B31"/>
    <mergeCell ref="C30:C31"/>
    <mergeCell ref="E30:E31"/>
    <mergeCell ref="F30:F31"/>
    <mergeCell ref="G30:G31"/>
    <mergeCell ref="H26:H27"/>
    <mergeCell ref="I26:I27"/>
    <mergeCell ref="A28:A29"/>
    <mergeCell ref="B28:B29"/>
    <mergeCell ref="C28:C29"/>
    <mergeCell ref="E28:E29"/>
    <mergeCell ref="F28:F29"/>
    <mergeCell ref="G28:G29"/>
    <mergeCell ref="H28:H29"/>
    <mergeCell ref="I28:I29"/>
    <mergeCell ref="A26:A27"/>
    <mergeCell ref="B26:B27"/>
    <mergeCell ref="C26:C27"/>
    <mergeCell ref="E26:E27"/>
    <mergeCell ref="F26:F27"/>
    <mergeCell ref="G26:G27"/>
    <mergeCell ref="H22:H23"/>
    <mergeCell ref="I22:I23"/>
    <mergeCell ref="A24:A25"/>
    <mergeCell ref="B24:B25"/>
    <mergeCell ref="C24:C25"/>
    <mergeCell ref="E24:E25"/>
    <mergeCell ref="F24:F25"/>
    <mergeCell ref="G24:G25"/>
    <mergeCell ref="H24:H25"/>
    <mergeCell ref="I24:I25"/>
    <mergeCell ref="A22:A23"/>
    <mergeCell ref="B22:B23"/>
    <mergeCell ref="C22:C23"/>
    <mergeCell ref="E22:E23"/>
    <mergeCell ref="F22:F23"/>
    <mergeCell ref="G22:G23"/>
    <mergeCell ref="H18:H19"/>
    <mergeCell ref="I18:I19"/>
    <mergeCell ref="A20:A21"/>
    <mergeCell ref="B20:B21"/>
    <mergeCell ref="C20:C21"/>
    <mergeCell ref="E20:E21"/>
    <mergeCell ref="F20:F21"/>
    <mergeCell ref="G20:G21"/>
    <mergeCell ref="H20:H21"/>
    <mergeCell ref="I20:I21"/>
    <mergeCell ref="A18:A19"/>
    <mergeCell ref="B18:B19"/>
    <mergeCell ref="C18:C19"/>
    <mergeCell ref="E18:E19"/>
    <mergeCell ref="F18:F19"/>
    <mergeCell ref="G18:G19"/>
    <mergeCell ref="H14:H15"/>
    <mergeCell ref="I14:I15"/>
    <mergeCell ref="A16:A17"/>
    <mergeCell ref="B16:B17"/>
    <mergeCell ref="C16:C17"/>
    <mergeCell ref="E16:E17"/>
    <mergeCell ref="F16:F17"/>
    <mergeCell ref="G16:G17"/>
    <mergeCell ref="H16:H17"/>
    <mergeCell ref="I16:I17"/>
    <mergeCell ref="A14:A15"/>
    <mergeCell ref="B14:B15"/>
    <mergeCell ref="C14:C15"/>
    <mergeCell ref="E14:E15"/>
    <mergeCell ref="F14:F15"/>
    <mergeCell ref="G14:G15"/>
    <mergeCell ref="M5:N9"/>
    <mergeCell ref="A6:B6"/>
    <mergeCell ref="A7:B7"/>
    <mergeCell ref="A8:B8"/>
    <mergeCell ref="A9:B9"/>
    <mergeCell ref="A11:C11"/>
  </mergeCells>
  <dataValidations count="8">
    <dataValidation type="custom" showInputMessage="1" showErrorMessage="1" errorTitle="Error" error="Introduir les hores laborables mensuals del mes anterior. En cas de nova contractació indicar 0." sqref="I16:I37" xr:uid="{1FE0094C-7B8E-4EB0-89FA-D901E2B3FE63}">
      <formula1>I14&lt;&gt;""</formula1>
    </dataValidation>
    <dataValidation type="custom" showInputMessage="1" showErrorMessage="1" errorTitle="Error" error="Introduir l'import del salari brut del mes anterior. En cas de nova contractació indicar 0." sqref="E46:E47" xr:uid="{9C81E91C-5374-496E-A0D2-91E7C40353D9}">
      <formula1>E36&lt;&gt;""</formula1>
    </dataValidation>
    <dataValidation type="custom" showInputMessage="1" showErrorMessage="1" errorTitle="Error" error="Introduir l'import de contingències comuns del mes anterior. En cas de no tenir-ne o de nova contractació indicar 0." sqref="F46:F47" xr:uid="{789B4C8F-DD81-45E8-8BBC-4A688C18E87F}">
      <formula1>F36&lt;&gt;""</formula1>
    </dataValidation>
    <dataValidation type="custom" showInputMessage="1" showErrorMessage="1" errorTitle="Error" error="Introduir l'import de les bonificacions del mes anterior. En cas de nova contractació o no tenir-ne indicar 0." sqref="G46:G47" xr:uid="{63EA1C1B-5592-4BF7-8B53-5E37AE5954E6}">
      <formula1>G36&lt;&gt;""</formula1>
    </dataValidation>
    <dataValidation type="custom" showInputMessage="1" showErrorMessage="1" errorTitle="Error" error="Introduir l'import de les bonificacions del mes anterior. En cas de nova contractació o no tenir-ne indicar 0." sqref="G32:G33" xr:uid="{972A1A41-FFCC-41C5-8818-35ECEB22478C}">
      <formula1>G34&lt;&gt;""</formula1>
    </dataValidation>
    <dataValidation type="custom" showInputMessage="1" showErrorMessage="1" errorTitle="Error" error="Introduir l'import de les bonificacions del mes anterior. En cas de nova contractació o no tenir-ne indicar 0." sqref="G16:G31 G34:G37" xr:uid="{95BD8E9D-DABA-4293-A5F3-64B4E1035C7D}">
      <formula1>G14&lt;&gt;""</formula1>
    </dataValidation>
    <dataValidation type="custom" showInputMessage="1" showErrorMessage="1" errorTitle="Error" error="Introduir l'import de contingències comuns del mes anterior. En cas de nova contractació indicar 0." sqref="F16:F37" xr:uid="{848C5084-886F-4A87-B0F6-DD0342CBFCC2}">
      <formula1>F14&lt;&gt;""</formula1>
    </dataValidation>
    <dataValidation type="custom" showInputMessage="1" showErrorMessage="1" errorTitle="Error" error="Introduir l'import del salari brut del mes anterior. En cas de nova contractació indicar 0." sqref="E16:E37" xr:uid="{34FEFB28-CE74-4F60-A5B0-F8EBA10F13A4}">
      <formula1>E14&lt;&gt;""</formula1>
    </dataValidation>
  </dataValidations>
  <printOptions horizontalCentered="1" verticalCentered="1"/>
  <pageMargins left="0.31496062992125984" right="0.31496062992125984" top="0.43307086614173229" bottom="0.59055118110236227" header="0.31496062992125984" footer="0.31496062992125984"/>
  <pageSetup paperSize="9" scale="44" orientation="landscape" verticalDpi="1200" r:id="rId1"/>
  <headerFooter>
    <oddFooter>&amp;R&amp;8Model de càlcul de despeses de personal R+D
Versió 1, 27 de juny de 2024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D45C-AFE5-4242-A0F3-97891B9E2699}">
  <sheetPr>
    <pageSetUpPr fitToPage="1"/>
  </sheetPr>
  <dimension ref="A1:BF59"/>
  <sheetViews>
    <sheetView showGridLines="0" zoomScale="80" zoomScaleNormal="80" workbookViewId="0">
      <selection activeCell="D63" sqref="D63"/>
    </sheetView>
  </sheetViews>
  <sheetFormatPr defaultColWidth="9.140625" defaultRowHeight="15" x14ac:dyDescent="0.25"/>
  <cols>
    <col min="1" max="1" width="11.140625" style="10" customWidth="1"/>
    <col min="2" max="2" width="28.85546875" style="10" customWidth="1"/>
    <col min="3" max="3" width="40.7109375" style="10" bestFit="1" customWidth="1"/>
    <col min="4" max="4" width="28" style="10" bestFit="1" customWidth="1"/>
    <col min="5" max="5" width="19.7109375" style="10" bestFit="1" customWidth="1"/>
    <col min="6" max="6" width="18.7109375" style="10" customWidth="1"/>
    <col min="7" max="7" width="18.5703125" style="10" customWidth="1"/>
    <col min="8" max="8" width="17.28515625" style="10" customWidth="1"/>
    <col min="9" max="9" width="22.7109375" style="10" customWidth="1"/>
    <col min="10" max="10" width="16.7109375" style="10" customWidth="1"/>
    <col min="11" max="11" width="18.42578125" style="10" customWidth="1"/>
    <col min="12" max="12" width="16.85546875" style="10" customWidth="1"/>
    <col min="13" max="14" width="22" style="10" customWidth="1"/>
    <col min="15" max="19" width="9.140625" style="10"/>
    <col min="20" max="22" width="9.140625" style="10" customWidth="1"/>
    <col min="23" max="16384" width="9.140625" style="10"/>
  </cols>
  <sheetData>
    <row r="1" spans="1:5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58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58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58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58" ht="21" customHeight="1" thickBot="1" x14ac:dyDescent="0.3">
      <c r="A5" s="102"/>
      <c r="B5" s="103"/>
      <c r="C5" s="103"/>
      <c r="D5" s="103"/>
      <c r="E5" s="103"/>
      <c r="F5" s="103"/>
      <c r="G5" s="104"/>
      <c r="H5" s="104"/>
      <c r="I5" s="103"/>
      <c r="J5" s="103"/>
      <c r="K5" s="103"/>
      <c r="L5" s="103"/>
      <c r="M5" s="168" t="s">
        <v>80</v>
      </c>
      <c r="N5" s="169"/>
    </row>
    <row r="6" spans="1:58" ht="15.75" x14ac:dyDescent="0.25">
      <c r="A6" s="174" t="s">
        <v>1</v>
      </c>
      <c r="B6" s="175"/>
      <c r="C6" s="96"/>
      <c r="D6" s="95"/>
      <c r="F6" s="95"/>
      <c r="G6" s="163"/>
      <c r="H6" s="163"/>
      <c r="I6" s="95"/>
      <c r="J6" s="95"/>
      <c r="K6" s="95"/>
      <c r="L6" s="103"/>
      <c r="M6" s="170"/>
      <c r="N6" s="171"/>
    </row>
    <row r="7" spans="1:58" ht="15.75" x14ac:dyDescent="0.25">
      <c r="A7" s="176" t="s">
        <v>92</v>
      </c>
      <c r="B7" s="177"/>
      <c r="C7" s="167"/>
      <c r="D7" s="95"/>
      <c r="F7" s="95"/>
      <c r="G7" s="163"/>
      <c r="H7" s="163"/>
      <c r="I7" s="95"/>
      <c r="J7" s="95"/>
      <c r="K7" s="95"/>
      <c r="L7" s="103"/>
      <c r="M7" s="170"/>
      <c r="N7" s="171"/>
    </row>
    <row r="8" spans="1:58" ht="15.75" x14ac:dyDescent="0.25">
      <c r="A8" s="176" t="s">
        <v>6</v>
      </c>
      <c r="B8" s="177"/>
      <c r="C8" s="97"/>
      <c r="D8" s="95"/>
      <c r="F8" s="95"/>
      <c r="G8" s="163"/>
      <c r="H8" s="163"/>
      <c r="I8" s="95"/>
      <c r="J8" s="95"/>
      <c r="K8" s="95"/>
      <c r="L8" s="103"/>
      <c r="M8" s="170"/>
      <c r="N8" s="171"/>
    </row>
    <row r="9" spans="1:58" ht="16.5" thickBot="1" x14ac:dyDescent="0.3">
      <c r="A9" s="178" t="s">
        <v>74</v>
      </c>
      <c r="B9" s="179"/>
      <c r="C9" s="98" t="s">
        <v>91</v>
      </c>
      <c r="D9" s="95"/>
      <c r="E9" s="95"/>
      <c r="F9" s="95"/>
      <c r="G9" s="163"/>
      <c r="H9" s="163"/>
      <c r="I9" s="95"/>
      <c r="J9" s="95"/>
      <c r="K9" s="95"/>
      <c r="L9" s="103"/>
      <c r="M9" s="172"/>
      <c r="N9" s="173"/>
    </row>
    <row r="10" spans="1:58" ht="18" x14ac:dyDescent="0.3">
      <c r="A10" s="105"/>
      <c r="B10" s="105"/>
      <c r="C10" s="103"/>
      <c r="D10" s="103"/>
      <c r="E10" s="103"/>
      <c r="F10" s="103"/>
      <c r="G10" s="104"/>
      <c r="H10" s="104"/>
      <c r="I10" s="103"/>
      <c r="J10" s="103"/>
      <c r="K10" s="103"/>
      <c r="L10" s="103"/>
      <c r="M10" s="103"/>
      <c r="N10" s="103"/>
    </row>
    <row r="11" spans="1:58" s="231" customFormat="1" ht="150" customHeight="1" x14ac:dyDescent="0.25">
      <c r="A11" s="180" t="s">
        <v>71</v>
      </c>
      <c r="B11" s="181"/>
      <c r="C11" s="182"/>
      <c r="D11" s="106" t="s">
        <v>85</v>
      </c>
      <c r="E11" s="106" t="s">
        <v>86</v>
      </c>
      <c r="F11" s="106" t="s">
        <v>87</v>
      </c>
      <c r="G11" s="106" t="s">
        <v>2</v>
      </c>
      <c r="H11" s="106" t="s">
        <v>3</v>
      </c>
      <c r="I11" s="106" t="s">
        <v>4</v>
      </c>
      <c r="J11" s="106" t="s">
        <v>88</v>
      </c>
      <c r="K11" s="106" t="s">
        <v>89</v>
      </c>
      <c r="L11" s="107"/>
      <c r="M11" s="103"/>
      <c r="N11" s="103"/>
    </row>
    <row r="12" spans="1:58" s="232" customFormat="1" ht="41.25" customHeight="1" thickBot="1" x14ac:dyDescent="0.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110"/>
      <c r="N12" s="110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</row>
    <row r="13" spans="1:58" s="233" customFormat="1" ht="103.5" customHeight="1" thickBot="1" x14ac:dyDescent="0.35">
      <c r="A13" s="111" t="s">
        <v>5</v>
      </c>
      <c r="B13" s="112" t="s">
        <v>83</v>
      </c>
      <c r="C13" s="112" t="s">
        <v>72</v>
      </c>
      <c r="D13" s="112" t="s">
        <v>84</v>
      </c>
      <c r="E13" s="113" t="s">
        <v>9</v>
      </c>
      <c r="F13" s="112" t="s">
        <v>10</v>
      </c>
      <c r="G13" s="113" t="s">
        <v>11</v>
      </c>
      <c r="H13" s="112" t="s">
        <v>12</v>
      </c>
      <c r="I13" s="112" t="s">
        <v>13</v>
      </c>
      <c r="J13" s="112" t="s">
        <v>7</v>
      </c>
      <c r="K13" s="112" t="s">
        <v>14</v>
      </c>
      <c r="L13" s="112" t="s">
        <v>15</v>
      </c>
      <c r="M13" s="114" t="s">
        <v>90</v>
      </c>
      <c r="N13" s="115" t="s">
        <v>17</v>
      </c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</row>
    <row r="14" spans="1:58" s="92" customFormat="1" ht="14.1" customHeight="1" x14ac:dyDescent="0.25">
      <c r="A14" s="183">
        <f>$C$6</f>
        <v>0</v>
      </c>
      <c r="B14" s="185" t="s">
        <v>18</v>
      </c>
      <c r="C14" s="187">
        <f>$C$8</f>
        <v>0</v>
      </c>
      <c r="D14" s="234" t="str">
        <f>CONCATENATE(VLOOKUP(B14,TAULA_CODIS_MES[#All],2,FALSE),"N/",A14)</f>
        <v>01N/0</v>
      </c>
      <c r="E14" s="189"/>
      <c r="F14" s="189"/>
      <c r="G14" s="189"/>
      <c r="H14" s="191"/>
      <c r="I14" s="191"/>
      <c r="J14" s="117" t="s">
        <v>19</v>
      </c>
      <c r="K14" s="99"/>
      <c r="L14" s="124" t="e">
        <f>(((F14*H14)-G14)+E14)/I14</f>
        <v>#DIV/0!</v>
      </c>
      <c r="M14" s="164" t="e">
        <f>I14*$L$48</f>
        <v>#DIV/0!</v>
      </c>
      <c r="N14" s="165" t="e">
        <f t="shared" ref="N14:N37" si="0">K14*$L$48</f>
        <v>#DIV/0!</v>
      </c>
    </row>
    <row r="15" spans="1:58" s="92" customFormat="1" ht="14.1" customHeight="1" thickBot="1" x14ac:dyDescent="0.3">
      <c r="A15" s="184"/>
      <c r="B15" s="186"/>
      <c r="C15" s="188"/>
      <c r="D15" s="235" t="str">
        <f>CONCATENATE(VLOOKUP(B14,TAULA_CODIS_MES[#All],2,FALSE),"N/",A14)</f>
        <v>01N/0</v>
      </c>
      <c r="E15" s="190"/>
      <c r="F15" s="190"/>
      <c r="G15" s="190"/>
      <c r="H15" s="192"/>
      <c r="I15" s="192"/>
      <c r="J15" s="116" t="s">
        <v>20</v>
      </c>
      <c r="K15" s="100"/>
      <c r="L15" s="124" t="e">
        <f>(((F15*H14)-G14)+E14)/I14</f>
        <v>#DIV/0!</v>
      </c>
      <c r="M15" s="166" t="e">
        <f>I14*$L$48</f>
        <v>#DIV/0!</v>
      </c>
      <c r="N15" s="166" t="e">
        <f t="shared" si="0"/>
        <v>#DIV/0!</v>
      </c>
    </row>
    <row r="16" spans="1:58" s="92" customFormat="1" ht="14.1" customHeight="1" x14ac:dyDescent="0.25">
      <c r="A16" s="183">
        <f>$C$6</f>
        <v>0</v>
      </c>
      <c r="B16" s="185" t="s">
        <v>21</v>
      </c>
      <c r="C16" s="193">
        <f>$C$8</f>
        <v>0</v>
      </c>
      <c r="D16" s="236" t="str">
        <f>CONCATENATE(VLOOKUP(B16,TAULA_CODIS_MES[#All],2,FALSE),"N/",A16)</f>
        <v>02N/0</v>
      </c>
      <c r="E16" s="189"/>
      <c r="F16" s="189"/>
      <c r="G16" s="189"/>
      <c r="H16" s="191"/>
      <c r="I16" s="191"/>
      <c r="J16" s="118" t="s">
        <v>19</v>
      </c>
      <c r="K16" s="101"/>
      <c r="L16" s="124" t="e">
        <f>(((F16*H16)-G16)+E16)/I16</f>
        <v>#DIV/0!</v>
      </c>
      <c r="M16" s="164" t="e">
        <f>I16*$L$48</f>
        <v>#DIV/0!</v>
      </c>
      <c r="N16" s="164" t="e">
        <f t="shared" si="0"/>
        <v>#DIV/0!</v>
      </c>
    </row>
    <row r="17" spans="1:14" s="92" customFormat="1" ht="14.1" customHeight="1" thickBot="1" x14ac:dyDescent="0.3">
      <c r="A17" s="184"/>
      <c r="B17" s="186"/>
      <c r="C17" s="188"/>
      <c r="D17" s="235" t="str">
        <f>CONCATENATE(VLOOKUP(B16,TAULA_CODIS_MES[#All],2,FALSE),"N/",A16)</f>
        <v>02N/0</v>
      </c>
      <c r="E17" s="190"/>
      <c r="F17" s="190"/>
      <c r="G17" s="190"/>
      <c r="H17" s="192"/>
      <c r="I17" s="192"/>
      <c r="J17" s="116" t="s">
        <v>20</v>
      </c>
      <c r="K17" s="100"/>
      <c r="L17" s="124" t="e">
        <f>(((F17*H16)-G16)+E16)/I16</f>
        <v>#DIV/0!</v>
      </c>
      <c r="M17" s="166" t="e">
        <f>I16*$L$48</f>
        <v>#DIV/0!</v>
      </c>
      <c r="N17" s="166" t="e">
        <f t="shared" si="0"/>
        <v>#DIV/0!</v>
      </c>
    </row>
    <row r="18" spans="1:14" s="92" customFormat="1" ht="14.1" customHeight="1" x14ac:dyDescent="0.25">
      <c r="A18" s="183">
        <f>$C$6</f>
        <v>0</v>
      </c>
      <c r="B18" s="185" t="s">
        <v>22</v>
      </c>
      <c r="C18" s="193">
        <f>$C$8</f>
        <v>0</v>
      </c>
      <c r="D18" s="236" t="str">
        <f>CONCATENATE(VLOOKUP(B18,TAULA_CODIS_MES[#All],2,FALSE),"N/",A18)</f>
        <v>03N/0</v>
      </c>
      <c r="E18" s="189"/>
      <c r="F18" s="189"/>
      <c r="G18" s="189"/>
      <c r="H18" s="191"/>
      <c r="I18" s="191"/>
      <c r="J18" s="118" t="s">
        <v>19</v>
      </c>
      <c r="K18" s="99"/>
      <c r="L18" s="124" t="e">
        <f t="shared" ref="L18" si="1">(((F18*H18)-G18)+E18)/I18</f>
        <v>#DIV/0!</v>
      </c>
      <c r="M18" s="164" t="e">
        <f>I18*$L$48</f>
        <v>#DIV/0!</v>
      </c>
      <c r="N18" s="164" t="e">
        <f t="shared" si="0"/>
        <v>#DIV/0!</v>
      </c>
    </row>
    <row r="19" spans="1:14" s="92" customFormat="1" ht="14.1" customHeight="1" thickBot="1" x14ac:dyDescent="0.3">
      <c r="A19" s="184"/>
      <c r="B19" s="186"/>
      <c r="C19" s="188"/>
      <c r="D19" s="235" t="str">
        <f>CONCATENATE(VLOOKUP(B18,TAULA_CODIS_MES[#All],2,FALSE),"N/",A18)</f>
        <v>03N/0</v>
      </c>
      <c r="E19" s="190"/>
      <c r="F19" s="190"/>
      <c r="G19" s="190"/>
      <c r="H19" s="192"/>
      <c r="I19" s="192"/>
      <c r="J19" s="116" t="s">
        <v>20</v>
      </c>
      <c r="K19" s="100"/>
      <c r="L19" s="124" t="e">
        <f t="shared" ref="L19" si="2">(((F19*H18)-G18)+E18)/I18</f>
        <v>#DIV/0!</v>
      </c>
      <c r="M19" s="166" t="e">
        <f>I18*$L$48</f>
        <v>#DIV/0!</v>
      </c>
      <c r="N19" s="166" t="e">
        <f t="shared" si="0"/>
        <v>#DIV/0!</v>
      </c>
    </row>
    <row r="20" spans="1:14" s="92" customFormat="1" ht="14.1" customHeight="1" x14ac:dyDescent="0.25">
      <c r="A20" s="183">
        <f>$C$6</f>
        <v>0</v>
      </c>
      <c r="B20" s="185" t="s">
        <v>23</v>
      </c>
      <c r="C20" s="193">
        <f>$C$8</f>
        <v>0</v>
      </c>
      <c r="D20" s="236" t="str">
        <f>CONCATENATE(VLOOKUP(B20,TAULA_CODIS_MES[#All],2,FALSE),"N/",A20)</f>
        <v>04N/0</v>
      </c>
      <c r="E20" s="189"/>
      <c r="F20" s="189"/>
      <c r="G20" s="189"/>
      <c r="H20" s="191"/>
      <c r="I20" s="191"/>
      <c r="J20" s="118" t="s">
        <v>19</v>
      </c>
      <c r="K20" s="101"/>
      <c r="L20" s="124" t="e">
        <f t="shared" ref="L20" si="3">(((F20*H20)-G20)+E20)/I20</f>
        <v>#DIV/0!</v>
      </c>
      <c r="M20" s="164" t="e">
        <f>I20*$L$48</f>
        <v>#DIV/0!</v>
      </c>
      <c r="N20" s="164" t="e">
        <f t="shared" si="0"/>
        <v>#DIV/0!</v>
      </c>
    </row>
    <row r="21" spans="1:14" s="92" customFormat="1" ht="14.1" customHeight="1" thickBot="1" x14ac:dyDescent="0.3">
      <c r="A21" s="184"/>
      <c r="B21" s="186"/>
      <c r="C21" s="188"/>
      <c r="D21" s="235" t="str">
        <f>CONCATENATE(VLOOKUP(B20,TAULA_CODIS_MES[#All],2,FALSE),"N/",A20)</f>
        <v>04N/0</v>
      </c>
      <c r="E21" s="190"/>
      <c r="F21" s="190"/>
      <c r="G21" s="190"/>
      <c r="H21" s="192"/>
      <c r="I21" s="192"/>
      <c r="J21" s="116" t="s">
        <v>20</v>
      </c>
      <c r="K21" s="100"/>
      <c r="L21" s="124" t="e">
        <f t="shared" ref="L21" si="4">(((F21*H20)-G20)+E20)/I20</f>
        <v>#DIV/0!</v>
      </c>
      <c r="M21" s="166" t="e">
        <f>I20*$L$48</f>
        <v>#DIV/0!</v>
      </c>
      <c r="N21" s="166" t="e">
        <f t="shared" si="0"/>
        <v>#DIV/0!</v>
      </c>
    </row>
    <row r="22" spans="1:14" s="92" customFormat="1" ht="14.1" customHeight="1" x14ac:dyDescent="0.25">
      <c r="A22" s="183">
        <f>$C$6</f>
        <v>0</v>
      </c>
      <c r="B22" s="185" t="s">
        <v>24</v>
      </c>
      <c r="C22" s="193">
        <f>$C$8</f>
        <v>0</v>
      </c>
      <c r="D22" s="236" t="str">
        <f>CONCATENATE(VLOOKUP(B22,TAULA_CODIS_MES[#All],2,FALSE),"N/",A22)</f>
        <v>05N/0</v>
      </c>
      <c r="E22" s="189"/>
      <c r="F22" s="189"/>
      <c r="G22" s="189"/>
      <c r="H22" s="191"/>
      <c r="I22" s="191"/>
      <c r="J22" s="118" t="s">
        <v>19</v>
      </c>
      <c r="K22" s="101"/>
      <c r="L22" s="124" t="e">
        <f t="shared" ref="L22" si="5">(((F22*H22)-G22)+E22)/I22</f>
        <v>#DIV/0!</v>
      </c>
      <c r="M22" s="164" t="e">
        <f>I22*$L$48</f>
        <v>#DIV/0!</v>
      </c>
      <c r="N22" s="164" t="e">
        <f t="shared" si="0"/>
        <v>#DIV/0!</v>
      </c>
    </row>
    <row r="23" spans="1:14" s="92" customFormat="1" ht="14.1" customHeight="1" thickBot="1" x14ac:dyDescent="0.3">
      <c r="A23" s="184"/>
      <c r="B23" s="186"/>
      <c r="C23" s="188"/>
      <c r="D23" s="235" t="str">
        <f>CONCATENATE(VLOOKUP(B22,TAULA_CODIS_MES[#All],2,FALSE),"N/",A22)</f>
        <v>05N/0</v>
      </c>
      <c r="E23" s="190"/>
      <c r="F23" s="190"/>
      <c r="G23" s="190"/>
      <c r="H23" s="192"/>
      <c r="I23" s="192"/>
      <c r="J23" s="116" t="s">
        <v>20</v>
      </c>
      <c r="K23" s="100"/>
      <c r="L23" s="124" t="e">
        <f t="shared" ref="L23" si="6">(((F23*H22)-G22)+E22)/I22</f>
        <v>#DIV/0!</v>
      </c>
      <c r="M23" s="166" t="e">
        <f>I22*$L$48</f>
        <v>#DIV/0!</v>
      </c>
      <c r="N23" s="166" t="e">
        <f t="shared" si="0"/>
        <v>#DIV/0!</v>
      </c>
    </row>
    <row r="24" spans="1:14" s="92" customFormat="1" ht="14.1" customHeight="1" x14ac:dyDescent="0.25">
      <c r="A24" s="183">
        <f>$C$6</f>
        <v>0</v>
      </c>
      <c r="B24" s="185" t="s">
        <v>25</v>
      </c>
      <c r="C24" s="193">
        <f>$C$8</f>
        <v>0</v>
      </c>
      <c r="D24" s="236" t="str">
        <f>CONCATENATE(VLOOKUP(B24,TAULA_CODIS_MES[#All],2,FALSE),"N/",A24)</f>
        <v>06N/0</v>
      </c>
      <c r="E24" s="189"/>
      <c r="F24" s="189"/>
      <c r="G24" s="189"/>
      <c r="H24" s="191"/>
      <c r="I24" s="191"/>
      <c r="J24" s="118" t="s">
        <v>19</v>
      </c>
      <c r="K24" s="101"/>
      <c r="L24" s="124" t="e">
        <f t="shared" ref="L24" si="7">(((F24*H24)-G24)+E24)/I24</f>
        <v>#DIV/0!</v>
      </c>
      <c r="M24" s="164" t="e">
        <f>I24*$L$48</f>
        <v>#DIV/0!</v>
      </c>
      <c r="N24" s="164" t="e">
        <f t="shared" si="0"/>
        <v>#DIV/0!</v>
      </c>
    </row>
    <row r="25" spans="1:14" s="92" customFormat="1" ht="14.1" customHeight="1" thickBot="1" x14ac:dyDescent="0.3">
      <c r="A25" s="184"/>
      <c r="B25" s="186"/>
      <c r="C25" s="188"/>
      <c r="D25" s="235" t="str">
        <f>CONCATENATE(VLOOKUP(B24,TAULA_CODIS_MES[#All],2,FALSE),"N/",A24)</f>
        <v>06N/0</v>
      </c>
      <c r="E25" s="190"/>
      <c r="F25" s="190"/>
      <c r="G25" s="190"/>
      <c r="H25" s="192"/>
      <c r="I25" s="192"/>
      <c r="J25" s="116" t="s">
        <v>20</v>
      </c>
      <c r="K25" s="100"/>
      <c r="L25" s="124" t="e">
        <f t="shared" ref="L25" si="8">(((F25*H24)-G24)+E24)/I24</f>
        <v>#DIV/0!</v>
      </c>
      <c r="M25" s="166" t="e">
        <f>I24*$L$48</f>
        <v>#DIV/0!</v>
      </c>
      <c r="N25" s="166" t="e">
        <f t="shared" si="0"/>
        <v>#DIV/0!</v>
      </c>
    </row>
    <row r="26" spans="1:14" s="92" customFormat="1" ht="14.1" customHeight="1" x14ac:dyDescent="0.25">
      <c r="A26" s="183">
        <f>$C$6</f>
        <v>0</v>
      </c>
      <c r="B26" s="185" t="s">
        <v>26</v>
      </c>
      <c r="C26" s="193">
        <f>$C$8</f>
        <v>0</v>
      </c>
      <c r="D26" s="236" t="str">
        <f>CONCATENATE(VLOOKUP(B26,TAULA_CODIS_MES[#All],2,FALSE),"N/",A26)</f>
        <v>07N/0</v>
      </c>
      <c r="E26" s="189"/>
      <c r="F26" s="189"/>
      <c r="G26" s="189"/>
      <c r="H26" s="191"/>
      <c r="I26" s="191"/>
      <c r="J26" s="118" t="s">
        <v>19</v>
      </c>
      <c r="K26" s="101"/>
      <c r="L26" s="124" t="e">
        <f t="shared" ref="L26" si="9">(((F26*H26)-G26)+E26)/I26</f>
        <v>#DIV/0!</v>
      </c>
      <c r="M26" s="164" t="e">
        <f>I26*$L$48</f>
        <v>#DIV/0!</v>
      </c>
      <c r="N26" s="164" t="e">
        <f t="shared" si="0"/>
        <v>#DIV/0!</v>
      </c>
    </row>
    <row r="27" spans="1:14" s="92" customFormat="1" ht="14.1" customHeight="1" thickBot="1" x14ac:dyDescent="0.3">
      <c r="A27" s="184"/>
      <c r="B27" s="186"/>
      <c r="C27" s="188"/>
      <c r="D27" s="235" t="str">
        <f>CONCATENATE(VLOOKUP(B26,TAULA_CODIS_MES[#All],2,FALSE),"N/",A26)</f>
        <v>07N/0</v>
      </c>
      <c r="E27" s="190"/>
      <c r="F27" s="190"/>
      <c r="G27" s="190"/>
      <c r="H27" s="192"/>
      <c r="I27" s="192"/>
      <c r="J27" s="116" t="s">
        <v>20</v>
      </c>
      <c r="K27" s="100"/>
      <c r="L27" s="124" t="e">
        <f t="shared" ref="L27" si="10">(((F27*H26)-G26)+E26)/I26</f>
        <v>#DIV/0!</v>
      </c>
      <c r="M27" s="166" t="e">
        <f>I26*$L$48</f>
        <v>#DIV/0!</v>
      </c>
      <c r="N27" s="166" t="e">
        <f t="shared" si="0"/>
        <v>#DIV/0!</v>
      </c>
    </row>
    <row r="28" spans="1:14" s="92" customFormat="1" ht="14.1" customHeight="1" x14ac:dyDescent="0.25">
      <c r="A28" s="183">
        <f>$C$6</f>
        <v>0</v>
      </c>
      <c r="B28" s="185" t="s">
        <v>27</v>
      </c>
      <c r="C28" s="193">
        <f>$C$8</f>
        <v>0</v>
      </c>
      <c r="D28" s="236" t="str">
        <f>CONCATENATE(VLOOKUP(B28,TAULA_CODIS_MES[#All],2,FALSE),"N/",A28)</f>
        <v>08N/0</v>
      </c>
      <c r="E28" s="189"/>
      <c r="F28" s="189"/>
      <c r="G28" s="189"/>
      <c r="H28" s="191"/>
      <c r="I28" s="191"/>
      <c r="J28" s="118" t="s">
        <v>19</v>
      </c>
      <c r="K28" s="101"/>
      <c r="L28" s="124" t="e">
        <f t="shared" ref="L28" si="11">(((F28*H28)-G28)+E28)/I28</f>
        <v>#DIV/0!</v>
      </c>
      <c r="M28" s="164" t="e">
        <f>I28*$L$48</f>
        <v>#DIV/0!</v>
      </c>
      <c r="N28" s="164" t="e">
        <f t="shared" si="0"/>
        <v>#DIV/0!</v>
      </c>
    </row>
    <row r="29" spans="1:14" s="92" customFormat="1" ht="14.1" customHeight="1" thickBot="1" x14ac:dyDescent="0.3">
      <c r="A29" s="184"/>
      <c r="B29" s="186"/>
      <c r="C29" s="188"/>
      <c r="D29" s="235" t="str">
        <f>CONCATENATE(VLOOKUP(B28,TAULA_CODIS_MES[#All],2,FALSE),"N/",A28)</f>
        <v>08N/0</v>
      </c>
      <c r="E29" s="190"/>
      <c r="F29" s="190"/>
      <c r="G29" s="190"/>
      <c r="H29" s="192"/>
      <c r="I29" s="192"/>
      <c r="J29" s="116" t="s">
        <v>20</v>
      </c>
      <c r="K29" s="100"/>
      <c r="L29" s="124" t="e">
        <f t="shared" ref="L29" si="12">(((F29*H28)-G28)+E28)/I28</f>
        <v>#DIV/0!</v>
      </c>
      <c r="M29" s="166" t="e">
        <f>I28*$L$48</f>
        <v>#DIV/0!</v>
      </c>
      <c r="N29" s="166" t="e">
        <f t="shared" si="0"/>
        <v>#DIV/0!</v>
      </c>
    </row>
    <row r="30" spans="1:14" s="92" customFormat="1" ht="14.1" customHeight="1" x14ac:dyDescent="0.25">
      <c r="A30" s="183">
        <f>$C$6</f>
        <v>0</v>
      </c>
      <c r="B30" s="185" t="s">
        <v>28</v>
      </c>
      <c r="C30" s="193">
        <f>$C$8</f>
        <v>0</v>
      </c>
      <c r="D30" s="236" t="str">
        <f>CONCATENATE(VLOOKUP(B30,TAULA_CODIS_MES[#All],2,FALSE),"N/",A30)</f>
        <v>09N/0</v>
      </c>
      <c r="E30" s="189"/>
      <c r="F30" s="189"/>
      <c r="G30" s="189"/>
      <c r="H30" s="191"/>
      <c r="I30" s="191"/>
      <c r="J30" s="118" t="s">
        <v>19</v>
      </c>
      <c r="K30" s="101"/>
      <c r="L30" s="124" t="e">
        <f t="shared" ref="L30" si="13">(((F30*H30)-G30)+E30)/I30</f>
        <v>#DIV/0!</v>
      </c>
      <c r="M30" s="164" t="e">
        <f>I30*$L$48</f>
        <v>#DIV/0!</v>
      </c>
      <c r="N30" s="164" t="e">
        <f t="shared" si="0"/>
        <v>#DIV/0!</v>
      </c>
    </row>
    <row r="31" spans="1:14" s="92" customFormat="1" ht="14.1" customHeight="1" thickBot="1" x14ac:dyDescent="0.3">
      <c r="A31" s="184"/>
      <c r="B31" s="186"/>
      <c r="C31" s="188"/>
      <c r="D31" s="235" t="str">
        <f>CONCATENATE(VLOOKUP(B30,TAULA_CODIS_MES[#All],2,FALSE),"N/",A30)</f>
        <v>09N/0</v>
      </c>
      <c r="E31" s="190"/>
      <c r="F31" s="190"/>
      <c r="G31" s="190"/>
      <c r="H31" s="192"/>
      <c r="I31" s="192"/>
      <c r="J31" s="116" t="s">
        <v>20</v>
      </c>
      <c r="K31" s="100"/>
      <c r="L31" s="124" t="e">
        <f t="shared" ref="L31" si="14">(((F31*H30)-G30)+E30)/I30</f>
        <v>#DIV/0!</v>
      </c>
      <c r="M31" s="166" t="e">
        <f>I30*$L$48</f>
        <v>#DIV/0!</v>
      </c>
      <c r="N31" s="166" t="e">
        <f t="shared" si="0"/>
        <v>#DIV/0!</v>
      </c>
    </row>
    <row r="32" spans="1:14" s="92" customFormat="1" ht="14.1" customHeight="1" x14ac:dyDescent="0.25">
      <c r="A32" s="183">
        <f>$C$6</f>
        <v>0</v>
      </c>
      <c r="B32" s="185" t="s">
        <v>29</v>
      </c>
      <c r="C32" s="193">
        <f>$C$8</f>
        <v>0</v>
      </c>
      <c r="D32" s="236" t="str">
        <f>CONCATENATE(VLOOKUP(B32,TAULA_CODIS_MES[#All],2,FALSE),"N/",A32)</f>
        <v>10N/0</v>
      </c>
      <c r="E32" s="189"/>
      <c r="F32" s="189"/>
      <c r="G32" s="189"/>
      <c r="H32" s="191"/>
      <c r="I32" s="191"/>
      <c r="J32" s="118" t="s">
        <v>19</v>
      </c>
      <c r="K32" s="101"/>
      <c r="L32" s="124" t="e">
        <f t="shared" ref="L32" si="15">(((F32*H32)-G32)+E32)/I32</f>
        <v>#DIV/0!</v>
      </c>
      <c r="M32" s="164" t="e">
        <f>I32*$L$48</f>
        <v>#DIV/0!</v>
      </c>
      <c r="N32" s="164" t="e">
        <f t="shared" si="0"/>
        <v>#DIV/0!</v>
      </c>
    </row>
    <row r="33" spans="1:14" s="92" customFormat="1" ht="14.1" customHeight="1" thickBot="1" x14ac:dyDescent="0.3">
      <c r="A33" s="184"/>
      <c r="B33" s="186"/>
      <c r="C33" s="188"/>
      <c r="D33" s="235" t="str">
        <f>CONCATENATE(VLOOKUP(B32,TAULA_CODIS_MES[#All],2,FALSE),"N/",A32)</f>
        <v>10N/0</v>
      </c>
      <c r="E33" s="190"/>
      <c r="F33" s="190"/>
      <c r="G33" s="190"/>
      <c r="H33" s="192"/>
      <c r="I33" s="192"/>
      <c r="J33" s="116" t="s">
        <v>20</v>
      </c>
      <c r="K33" s="100"/>
      <c r="L33" s="124" t="e">
        <f t="shared" ref="L33" si="16">(((F33*H32)-G32)+E32)/I32</f>
        <v>#DIV/0!</v>
      </c>
      <c r="M33" s="166" t="e">
        <f>I32*$L$48</f>
        <v>#DIV/0!</v>
      </c>
      <c r="N33" s="166" t="e">
        <f t="shared" si="0"/>
        <v>#DIV/0!</v>
      </c>
    </row>
    <row r="34" spans="1:14" s="92" customFormat="1" ht="14.1" customHeight="1" x14ac:dyDescent="0.25">
      <c r="A34" s="183">
        <f>$C$6</f>
        <v>0</v>
      </c>
      <c r="B34" s="185" t="s">
        <v>30</v>
      </c>
      <c r="C34" s="193">
        <f>$C$8</f>
        <v>0</v>
      </c>
      <c r="D34" s="236" t="str">
        <f>CONCATENATE(VLOOKUP(B34,TAULA_CODIS_MES[#All],2,FALSE),"N/",A34)</f>
        <v>11N/0</v>
      </c>
      <c r="E34" s="189"/>
      <c r="F34" s="189"/>
      <c r="G34" s="189"/>
      <c r="H34" s="191"/>
      <c r="I34" s="191"/>
      <c r="J34" s="118" t="s">
        <v>19</v>
      </c>
      <c r="K34" s="101"/>
      <c r="L34" s="124" t="e">
        <f t="shared" ref="L34" si="17">(((F34*H34)-G34)+E34)/I34</f>
        <v>#DIV/0!</v>
      </c>
      <c r="M34" s="164" t="e">
        <f>I34*$L$48</f>
        <v>#DIV/0!</v>
      </c>
      <c r="N34" s="164" t="e">
        <f t="shared" si="0"/>
        <v>#DIV/0!</v>
      </c>
    </row>
    <row r="35" spans="1:14" s="92" customFormat="1" ht="14.1" customHeight="1" thickBot="1" x14ac:dyDescent="0.3">
      <c r="A35" s="184"/>
      <c r="B35" s="186"/>
      <c r="C35" s="188"/>
      <c r="D35" s="235" t="str">
        <f>CONCATENATE(VLOOKUP(B34,TAULA_CODIS_MES[#All],2,FALSE),"N/",A34)</f>
        <v>11N/0</v>
      </c>
      <c r="E35" s="190"/>
      <c r="F35" s="190"/>
      <c r="G35" s="190"/>
      <c r="H35" s="192"/>
      <c r="I35" s="192"/>
      <c r="J35" s="116" t="s">
        <v>20</v>
      </c>
      <c r="K35" s="100"/>
      <c r="L35" s="124" t="e">
        <f t="shared" ref="L35" si="18">(((F35*H34)-G34)+E34)/I34</f>
        <v>#DIV/0!</v>
      </c>
      <c r="M35" s="166" t="e">
        <f>I34*$L$48</f>
        <v>#DIV/0!</v>
      </c>
      <c r="N35" s="166" t="e">
        <f t="shared" si="0"/>
        <v>#DIV/0!</v>
      </c>
    </row>
    <row r="36" spans="1:14" s="92" customFormat="1" ht="14.1" customHeight="1" x14ac:dyDescent="0.25">
      <c r="A36" s="183">
        <f>$C$6</f>
        <v>0</v>
      </c>
      <c r="B36" s="185" t="s">
        <v>31</v>
      </c>
      <c r="C36" s="193">
        <f>$C$8</f>
        <v>0</v>
      </c>
      <c r="D36" s="236" t="str">
        <f>CONCATENATE(VLOOKUP(B36,TAULA_CODIS_MES[#All],2,FALSE),"N/",A36)</f>
        <v>12N/0</v>
      </c>
      <c r="E36" s="189"/>
      <c r="F36" s="189"/>
      <c r="G36" s="189"/>
      <c r="H36" s="191"/>
      <c r="I36" s="191"/>
      <c r="J36" s="118" t="s">
        <v>19</v>
      </c>
      <c r="K36" s="101"/>
      <c r="L36" s="124" t="e">
        <f t="shared" ref="L36" si="19">(((F36*H36)-G36)+E36)/I36</f>
        <v>#DIV/0!</v>
      </c>
      <c r="M36" s="164" t="e">
        <f>I36*$L$48</f>
        <v>#DIV/0!</v>
      </c>
      <c r="N36" s="164" t="e">
        <f t="shared" si="0"/>
        <v>#DIV/0!</v>
      </c>
    </row>
    <row r="37" spans="1:14" s="92" customFormat="1" ht="14.1" customHeight="1" thickBot="1" x14ac:dyDescent="0.3">
      <c r="A37" s="184"/>
      <c r="B37" s="186"/>
      <c r="C37" s="188"/>
      <c r="D37" s="235" t="str">
        <f>CONCATENATE(VLOOKUP(B36,TAULA_CODIS_MES[#All],2,FALSE),"N/",A36)</f>
        <v>12N/0</v>
      </c>
      <c r="E37" s="190"/>
      <c r="F37" s="190"/>
      <c r="G37" s="190"/>
      <c r="H37" s="192"/>
      <c r="I37" s="192"/>
      <c r="J37" s="116" t="s">
        <v>20</v>
      </c>
      <c r="K37" s="100"/>
      <c r="L37" s="124" t="e">
        <f t="shared" ref="L37:L41" si="20">(((F37*H36)-G36)+E36)/I36</f>
        <v>#DIV/0!</v>
      </c>
      <c r="M37" s="166" t="e">
        <f>I36*$L$48</f>
        <v>#DIV/0!</v>
      </c>
      <c r="N37" s="166" t="e">
        <f t="shared" si="0"/>
        <v>#DIV/0!</v>
      </c>
    </row>
    <row r="38" spans="1:14" s="92" customFormat="1" ht="14.1" customHeight="1" x14ac:dyDescent="0.25">
      <c r="A38" s="183">
        <f>$C$6</f>
        <v>0</v>
      </c>
      <c r="B38" s="185" t="s">
        <v>75</v>
      </c>
      <c r="C38" s="194">
        <f>$C$8</f>
        <v>0</v>
      </c>
      <c r="D38" s="236" t="str">
        <f>CONCATENATE(VLOOKUP(B24,TAULA_CODIS_MES[#All],2,FALSE),"E/",A38)</f>
        <v>06E/0</v>
      </c>
      <c r="E38" s="196"/>
      <c r="F38" s="198"/>
      <c r="G38" s="198"/>
      <c r="H38" s="200"/>
      <c r="I38" s="202"/>
      <c r="J38" s="119"/>
      <c r="K38" s="121"/>
      <c r="L38" s="124" t="e">
        <f t="shared" si="20"/>
        <v>#DIV/0!</v>
      </c>
      <c r="M38" s="125"/>
      <c r="N38" s="125"/>
    </row>
    <row r="39" spans="1:14" s="92" customFormat="1" ht="14.1" customHeight="1" thickBot="1" x14ac:dyDescent="0.3">
      <c r="A39" s="184"/>
      <c r="B39" s="186"/>
      <c r="C39" s="195"/>
      <c r="D39" s="237" t="str">
        <f>CONCATENATE(VLOOKUP(B24,TAULA_CODIS_MES[#All],2,FALSE),"E/",A38)</f>
        <v>06E/0</v>
      </c>
      <c r="E39" s="197"/>
      <c r="F39" s="199"/>
      <c r="G39" s="199"/>
      <c r="H39" s="201"/>
      <c r="I39" s="203"/>
      <c r="J39" s="120"/>
      <c r="K39" s="122"/>
      <c r="L39" s="124" t="e">
        <f t="shared" si="20"/>
        <v>#DIV/0!</v>
      </c>
      <c r="M39" s="126"/>
      <c r="N39" s="126"/>
    </row>
    <row r="40" spans="1:14" s="92" customFormat="1" ht="14.1" customHeight="1" x14ac:dyDescent="0.25">
      <c r="A40" s="183">
        <f>$C$6</f>
        <v>0</v>
      </c>
      <c r="B40" s="185" t="s">
        <v>76</v>
      </c>
      <c r="C40" s="194">
        <f>$C$8</f>
        <v>0</v>
      </c>
      <c r="D40" s="236" t="str">
        <f>CONCATENATE(VLOOKUP(B36,TAULA_CODIS_MES[#All],2,FALSE),"E/",A40)</f>
        <v>12E/0</v>
      </c>
      <c r="E40" s="196"/>
      <c r="F40" s="198"/>
      <c r="G40" s="198"/>
      <c r="H40" s="200"/>
      <c r="I40" s="202"/>
      <c r="J40" s="119"/>
      <c r="K40" s="123"/>
      <c r="L40" s="124" t="e">
        <f t="shared" si="20"/>
        <v>#DIV/0!</v>
      </c>
      <c r="M40" s="125"/>
      <c r="N40" s="125"/>
    </row>
    <row r="41" spans="1:14" s="92" customFormat="1" ht="14.1" customHeight="1" thickBot="1" x14ac:dyDescent="0.3">
      <c r="A41" s="184"/>
      <c r="B41" s="186"/>
      <c r="C41" s="195"/>
      <c r="D41" s="238" t="str">
        <f>CONCATENATE(VLOOKUP(B36,TAULA_CODIS_MES[#All],2,FALSE),"E/",A40)</f>
        <v>12E/0</v>
      </c>
      <c r="E41" s="197"/>
      <c r="F41" s="199"/>
      <c r="G41" s="199"/>
      <c r="H41" s="201"/>
      <c r="I41" s="203"/>
      <c r="J41" s="120"/>
      <c r="K41" s="122"/>
      <c r="L41" s="124" t="e">
        <f t="shared" si="20"/>
        <v>#DIV/0!</v>
      </c>
      <c r="M41" s="126"/>
      <c r="N41" s="126"/>
    </row>
    <row r="42" spans="1:14" s="92" customFormat="1" ht="14.1" customHeight="1" x14ac:dyDescent="0.25">
      <c r="A42" s="183">
        <f>C6</f>
        <v>0</v>
      </c>
      <c r="B42" s="185" t="s">
        <v>77</v>
      </c>
      <c r="C42" s="194">
        <f>C8</f>
        <v>0</v>
      </c>
      <c r="D42" s="236" t="str">
        <f>CONCATENATE(VLOOKUP(B18,TAULA_CODIS_MES[#All],2,FALSE),"E/",A42)</f>
        <v>03E/0</v>
      </c>
      <c r="E42" s="196"/>
      <c r="F42" s="198"/>
      <c r="G42" s="198"/>
      <c r="H42" s="200"/>
      <c r="I42" s="202"/>
      <c r="J42" s="119"/>
      <c r="K42" s="123"/>
      <c r="L42" s="124"/>
      <c r="M42" s="125"/>
      <c r="N42" s="125"/>
    </row>
    <row r="43" spans="1:14" s="92" customFormat="1" ht="14.1" customHeight="1" thickBot="1" x14ac:dyDescent="0.3">
      <c r="A43" s="184"/>
      <c r="B43" s="186"/>
      <c r="C43" s="195"/>
      <c r="D43" s="237" t="str">
        <f>CONCATENATE(VLOOKUP(B18,TAULA_CODIS_MES[#All],2,FALSE),"E/",A42)</f>
        <v>03E/0</v>
      </c>
      <c r="E43" s="197"/>
      <c r="F43" s="199"/>
      <c r="G43" s="199"/>
      <c r="H43" s="201"/>
      <c r="I43" s="203"/>
      <c r="J43" s="120"/>
      <c r="K43" s="122"/>
      <c r="L43" s="124"/>
      <c r="M43" s="126"/>
      <c r="N43" s="126"/>
    </row>
    <row r="44" spans="1:14" s="92" customFormat="1" ht="14.1" customHeight="1" x14ac:dyDescent="0.25">
      <c r="A44" s="183">
        <f>C6</f>
        <v>0</v>
      </c>
      <c r="B44" s="185" t="s">
        <v>78</v>
      </c>
      <c r="C44" s="194">
        <f>C8</f>
        <v>0</v>
      </c>
      <c r="D44" s="236" t="str">
        <f>CONCATENATE(VLOOKUP(B30,TAULA_CODIS_MES[#All],2,FALSE),"E/",A44)</f>
        <v>09E/0</v>
      </c>
      <c r="E44" s="196"/>
      <c r="F44" s="198"/>
      <c r="G44" s="198"/>
      <c r="H44" s="200"/>
      <c r="I44" s="202"/>
      <c r="J44" s="119"/>
      <c r="K44" s="123"/>
      <c r="L44" s="124"/>
      <c r="M44" s="125"/>
      <c r="N44" s="125"/>
    </row>
    <row r="45" spans="1:14" s="92" customFormat="1" ht="14.1" customHeight="1" thickBot="1" x14ac:dyDescent="0.3">
      <c r="A45" s="184"/>
      <c r="B45" s="186"/>
      <c r="C45" s="195"/>
      <c r="D45" s="238" t="str">
        <f>CONCATENATE(VLOOKUP(B30,TAULA_CODIS_MES[#All],2,FALSE),"E/",A44)</f>
        <v>09E/0</v>
      </c>
      <c r="E45" s="197"/>
      <c r="F45" s="199"/>
      <c r="G45" s="199"/>
      <c r="H45" s="201"/>
      <c r="I45" s="203"/>
      <c r="J45" s="120"/>
      <c r="K45" s="122"/>
      <c r="L45" s="124"/>
      <c r="M45" s="126"/>
      <c r="N45" s="126"/>
    </row>
    <row r="46" spans="1:14" s="92" customFormat="1" ht="14.1" customHeight="1" x14ac:dyDescent="0.25">
      <c r="A46" s="183">
        <f>C6</f>
        <v>0</v>
      </c>
      <c r="B46" s="212" t="s">
        <v>79</v>
      </c>
      <c r="C46" s="194">
        <f>C8</f>
        <v>0</v>
      </c>
      <c r="D46" s="236" t="str">
        <f>CONCATENATE(VLOOKUP(B36,TAULA_CODIS_MES[#All],2,FALSE),"N/",A46)</f>
        <v>12N/0</v>
      </c>
      <c r="E46" s="196"/>
      <c r="F46" s="196"/>
      <c r="G46" s="196"/>
      <c r="H46" s="191"/>
      <c r="I46" s="202"/>
      <c r="J46" s="119"/>
      <c r="K46" s="123"/>
      <c r="L46" s="124"/>
      <c r="M46" s="125"/>
      <c r="N46" s="125"/>
    </row>
    <row r="47" spans="1:14" s="92" customFormat="1" ht="14.1" customHeight="1" thickBot="1" x14ac:dyDescent="0.3">
      <c r="A47" s="184"/>
      <c r="B47" s="213"/>
      <c r="C47" s="195"/>
      <c r="D47" s="235" t="str">
        <f>CONCATENATE(VLOOKUP(B36,TAULA_CODIS_MES[#All],2,FALSE),"N/",A46)</f>
        <v>12N/0</v>
      </c>
      <c r="E47" s="197"/>
      <c r="F47" s="197"/>
      <c r="G47" s="197"/>
      <c r="H47" s="192"/>
      <c r="I47" s="203"/>
      <c r="J47" s="120"/>
      <c r="K47" s="122"/>
      <c r="L47" s="127"/>
      <c r="M47" s="126"/>
      <c r="N47" s="126"/>
    </row>
    <row r="48" spans="1:14" s="239" customFormat="1" ht="25.5" customHeight="1" thickBot="1" x14ac:dyDescent="0.3">
      <c r="A48" s="204" t="s">
        <v>32</v>
      </c>
      <c r="B48" s="205"/>
      <c r="C48" s="128"/>
      <c r="D48" s="128"/>
      <c r="E48" s="129">
        <f>SUM(E14:E47)</f>
        <v>0</v>
      </c>
      <c r="F48" s="129">
        <f>SUM(F14:F41)</f>
        <v>0</v>
      </c>
      <c r="G48" s="129">
        <f>SUM(G14:G41)</f>
        <v>0</v>
      </c>
      <c r="H48" s="130" t="e">
        <f>AVERAGE(H14:H41)</f>
        <v>#DIV/0!</v>
      </c>
      <c r="I48" s="131">
        <f>SUM(I14:I40)</f>
        <v>0</v>
      </c>
      <c r="J48" s="128"/>
      <c r="K48" s="131">
        <f>SUM(K14:K40)</f>
        <v>0</v>
      </c>
      <c r="L48" s="132" t="e">
        <f>(((F48*H48)-G48)+E48)/I48</f>
        <v>#DIV/0!</v>
      </c>
      <c r="M48" s="129" t="e">
        <f>M14+M16+M18+M20+M22+M24+M26+M28+M30+M32+M34+M36+M46</f>
        <v>#DIV/0!</v>
      </c>
      <c r="N48" s="129" t="e">
        <f>SUM(N14:N47)</f>
        <v>#DIV/0!</v>
      </c>
    </row>
    <row r="49" spans="1:14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31.5" customHeight="1" thickBot="1" x14ac:dyDescent="0.35">
      <c r="A50" s="133" t="s">
        <v>82</v>
      </c>
      <c r="B50" s="134"/>
      <c r="C50" s="134"/>
      <c r="D50" s="134"/>
      <c r="E50" s="134"/>
      <c r="F50" s="134"/>
      <c r="G50" s="135"/>
      <c r="H50" s="135"/>
      <c r="I50" s="134"/>
      <c r="J50" s="134"/>
      <c r="K50" s="134"/>
      <c r="L50" s="134"/>
      <c r="M50" s="134"/>
      <c r="N50" s="136"/>
    </row>
    <row r="51" spans="1:14" s="233" customFormat="1" ht="94.5" thickBot="1" x14ac:dyDescent="0.35">
      <c r="A51" s="111" t="s">
        <v>5</v>
      </c>
      <c r="B51" s="112" t="s">
        <v>81</v>
      </c>
      <c r="C51" s="112" t="s">
        <v>6</v>
      </c>
      <c r="D51" s="112" t="s">
        <v>8</v>
      </c>
      <c r="E51" s="113" t="s">
        <v>9</v>
      </c>
      <c r="F51" s="112" t="s">
        <v>10</v>
      </c>
      <c r="G51" s="113" t="s">
        <v>11</v>
      </c>
      <c r="H51" s="112" t="s">
        <v>12</v>
      </c>
      <c r="I51" s="112" t="s">
        <v>13</v>
      </c>
      <c r="J51" s="112" t="s">
        <v>7</v>
      </c>
      <c r="K51" s="112" t="s">
        <v>14</v>
      </c>
      <c r="L51" s="112" t="s">
        <v>15</v>
      </c>
      <c r="M51" s="114" t="s">
        <v>16</v>
      </c>
      <c r="N51" s="115" t="s">
        <v>17</v>
      </c>
    </row>
    <row r="52" spans="1:14" s="92" customFormat="1" ht="14.1" customHeight="1" x14ac:dyDescent="0.25">
      <c r="A52" s="206">
        <f>$C$6</f>
        <v>0</v>
      </c>
      <c r="B52" s="185" t="s">
        <v>33</v>
      </c>
      <c r="C52" s="208">
        <f>$C$8</f>
        <v>0</v>
      </c>
      <c r="D52" s="137" t="str">
        <f>CONCATENATE(VLOOKUP(B18,TAULA_CODIS_MES[#All],2,FALSE),"B/",A52)</f>
        <v>03B/0</v>
      </c>
      <c r="E52" s="210"/>
      <c r="F52" s="210"/>
      <c r="G52" s="227"/>
      <c r="H52" s="229"/>
      <c r="I52" s="219">
        <f>$I$48</f>
        <v>0</v>
      </c>
      <c r="J52" s="118" t="s">
        <v>19</v>
      </c>
      <c r="K52" s="140">
        <f>K14+K16+K18+K20+K22+K24+K26+K28+K30+K32+K34+K36</f>
        <v>0</v>
      </c>
      <c r="L52" s="217" t="e">
        <f>(((F52*H52)-G52)+E52)/I52</f>
        <v>#DIV/0!</v>
      </c>
      <c r="M52" s="141" t="e">
        <f>I52*$L$52</f>
        <v>#DIV/0!</v>
      </c>
      <c r="N52" s="142" t="e">
        <f t="shared" ref="N52:N56" si="21">K52*L52</f>
        <v>#DIV/0!</v>
      </c>
    </row>
    <row r="53" spans="1:14" s="92" customFormat="1" ht="14.1" customHeight="1" thickBot="1" x14ac:dyDescent="0.3">
      <c r="A53" s="207"/>
      <c r="B53" s="186"/>
      <c r="C53" s="209"/>
      <c r="D53" s="138" t="str">
        <f>CONCATENATE(VLOOKUP(B18,TAULA_CODIS_MES[#All],2,FALSE),"B/",A52)</f>
        <v>03B/0</v>
      </c>
      <c r="E53" s="211"/>
      <c r="F53" s="211"/>
      <c r="G53" s="228"/>
      <c r="H53" s="230"/>
      <c r="I53" s="220"/>
      <c r="J53" s="116" t="s">
        <v>20</v>
      </c>
      <c r="K53" s="143">
        <f>K15+K17+K19+K21+K23+K25+K27+K29+K31+K33+K35+K37</f>
        <v>0</v>
      </c>
      <c r="L53" s="218"/>
      <c r="M53" s="144" t="e">
        <f>I52*$L$52</f>
        <v>#DIV/0!</v>
      </c>
      <c r="N53" s="145" t="e">
        <f>K53*L52</f>
        <v>#DIV/0!</v>
      </c>
    </row>
    <row r="54" spans="1:14" s="92" customFormat="1" ht="14.1" customHeight="1" x14ac:dyDescent="0.25">
      <c r="A54" s="206">
        <f>$C$6</f>
        <v>0</v>
      </c>
      <c r="B54" s="185" t="s">
        <v>33</v>
      </c>
      <c r="C54" s="208">
        <f>$C$8</f>
        <v>0</v>
      </c>
      <c r="D54" s="137" t="str">
        <f>CONCATENATE(VLOOKUP(B24,TAULA_CODIS_MES[#All],2,FALSE),"B/",A54)</f>
        <v>06B/0</v>
      </c>
      <c r="E54" s="221"/>
      <c r="F54" s="221"/>
      <c r="G54" s="223"/>
      <c r="H54" s="225"/>
      <c r="I54" s="219">
        <f t="shared" ref="I54:I56" si="22">$I$48</f>
        <v>0</v>
      </c>
      <c r="J54" s="118" t="s">
        <v>19</v>
      </c>
      <c r="K54" s="140">
        <f>K14+K16+K18+K20+K22+K24+K26+K28+K30+K32+K34+K36</f>
        <v>0</v>
      </c>
      <c r="L54" s="217" t="e">
        <f t="shared" ref="L54" si="23">(((F54*H54)-G54)+E54)/I54</f>
        <v>#DIV/0!</v>
      </c>
      <c r="M54" s="141" t="e">
        <f>I54*$L$54</f>
        <v>#DIV/0!</v>
      </c>
      <c r="N54" s="142" t="e">
        <f t="shared" si="21"/>
        <v>#DIV/0!</v>
      </c>
    </row>
    <row r="55" spans="1:14" s="92" customFormat="1" ht="14.1" customHeight="1" thickBot="1" x14ac:dyDescent="0.3">
      <c r="A55" s="207"/>
      <c r="B55" s="186"/>
      <c r="C55" s="209"/>
      <c r="D55" s="139" t="str">
        <f>CONCATENATE(VLOOKUP(B24,TAULA_CODIS_MES[#All],2,FALSE),"B/",A54)</f>
        <v>06B/0</v>
      </c>
      <c r="E55" s="222"/>
      <c r="F55" s="222"/>
      <c r="G55" s="224"/>
      <c r="H55" s="226"/>
      <c r="I55" s="220"/>
      <c r="J55" s="116" t="s">
        <v>20</v>
      </c>
      <c r="K55" s="143">
        <f>K15+K17+K19+K21+K23+K25+K27+K29+K31+K33+K35+K37</f>
        <v>0</v>
      </c>
      <c r="L55" s="218"/>
      <c r="M55" s="146" t="e">
        <f>I54*$L$54</f>
        <v>#DIV/0!</v>
      </c>
      <c r="N55" s="147" t="e">
        <f>K55*L54</f>
        <v>#DIV/0!</v>
      </c>
    </row>
    <row r="56" spans="1:14" s="92" customFormat="1" ht="14.1" customHeight="1" x14ac:dyDescent="0.25">
      <c r="A56" s="206">
        <f>$C$6</f>
        <v>0</v>
      </c>
      <c r="B56" s="185" t="s">
        <v>33</v>
      </c>
      <c r="C56" s="208">
        <f>$C$8</f>
        <v>0</v>
      </c>
      <c r="D56" s="137" t="str">
        <f>CONCATENATE(VLOOKUP(B36,TAULA_CODIS_MES[#All],2,FALSE),"B/",A56)</f>
        <v>12B/0</v>
      </c>
      <c r="E56" s="221"/>
      <c r="F56" s="221"/>
      <c r="G56" s="223"/>
      <c r="H56" s="225"/>
      <c r="I56" s="219">
        <f t="shared" si="22"/>
        <v>0</v>
      </c>
      <c r="J56" s="118" t="s">
        <v>19</v>
      </c>
      <c r="K56" s="140">
        <f>K14+K16+K18+K20+K22+K24+K26+K28+K30+K32+K34+K36</f>
        <v>0</v>
      </c>
      <c r="L56" s="217" t="e">
        <f>(((F56*H56)-G56)+E56)/I56</f>
        <v>#DIV/0!</v>
      </c>
      <c r="M56" s="141" t="e">
        <f>I56*$L$56</f>
        <v>#DIV/0!</v>
      </c>
      <c r="N56" s="148" t="e">
        <f t="shared" si="21"/>
        <v>#DIV/0!</v>
      </c>
    </row>
    <row r="57" spans="1:14" s="92" customFormat="1" ht="14.1" customHeight="1" thickBot="1" x14ac:dyDescent="0.3">
      <c r="A57" s="207"/>
      <c r="B57" s="186"/>
      <c r="C57" s="209"/>
      <c r="D57" s="139" t="str">
        <f>CONCATENATE(VLOOKUP(B36,TAULA_CODIS_MES[#All],2,FALSE),"B/",A56)</f>
        <v>12B/0</v>
      </c>
      <c r="E57" s="222"/>
      <c r="F57" s="222"/>
      <c r="G57" s="224"/>
      <c r="H57" s="226"/>
      <c r="I57" s="220"/>
      <c r="J57" s="116" t="s">
        <v>20</v>
      </c>
      <c r="K57" s="143">
        <f>K15+K17+K19+K21+K23+K25+K27+K29+K31+K33+K35+K37</f>
        <v>0</v>
      </c>
      <c r="L57" s="218"/>
      <c r="M57" s="149" t="e">
        <f>I56*$L$56</f>
        <v>#DIV/0!</v>
      </c>
      <c r="N57" s="150" t="e">
        <f>K57*L56</f>
        <v>#DIV/0!</v>
      </c>
    </row>
    <row r="58" spans="1:14" s="239" customFormat="1" ht="18" customHeight="1" thickBot="1" x14ac:dyDescent="0.3">
      <c r="A58" s="214" t="s">
        <v>73</v>
      </c>
      <c r="B58" s="205"/>
      <c r="C58" s="151"/>
      <c r="D58" s="152"/>
      <c r="E58" s="153">
        <f>SUM(E52:E57)</f>
        <v>0</v>
      </c>
      <c r="F58" s="153">
        <f t="shared" ref="F58:G58" si="24">SUM(F52:F57)</f>
        <v>0</v>
      </c>
      <c r="G58" s="153">
        <f t="shared" si="24"/>
        <v>0</v>
      </c>
      <c r="H58" s="93" t="e">
        <f>AVERAGE(H52:H57)</f>
        <v>#DIV/0!</v>
      </c>
      <c r="I58" s="154">
        <f>$I$48</f>
        <v>0</v>
      </c>
      <c r="J58" s="154"/>
      <c r="K58" s="155">
        <f>$K$48</f>
        <v>0</v>
      </c>
      <c r="L58" s="156" t="e">
        <f>(((F58*H58)-G58)+E58)/I58</f>
        <v>#DIV/0!</v>
      </c>
      <c r="M58" s="153" t="e">
        <f>SUM(M52:M57)-M53-M55-M57</f>
        <v>#DIV/0!</v>
      </c>
      <c r="N58" s="157" t="e">
        <f>SUM(N52:N57)</f>
        <v>#DIV/0!</v>
      </c>
    </row>
    <row r="59" spans="1:14" s="239" customFormat="1" ht="16.5" thickBot="1" x14ac:dyDescent="0.3">
      <c r="A59" s="215" t="s">
        <v>36</v>
      </c>
      <c r="B59" s="216"/>
      <c r="C59" s="158"/>
      <c r="D59" s="158"/>
      <c r="E59" s="159">
        <f>SUM(E48,E58)</f>
        <v>0</v>
      </c>
      <c r="F59" s="159">
        <f>SUM(F48,F58)</f>
        <v>0</v>
      </c>
      <c r="G59" s="159">
        <f>SUM(G48,G58)</f>
        <v>0</v>
      </c>
      <c r="H59" s="94" t="e">
        <f>AVERAGE('Personal RD (persona2, any x)'!$H$14:$H$47,H52:H57)</f>
        <v>#DIV/0!</v>
      </c>
      <c r="I59" s="160">
        <f>$I$48</f>
        <v>0</v>
      </c>
      <c r="J59" s="160"/>
      <c r="K59" s="161">
        <f>$K$48</f>
        <v>0</v>
      </c>
      <c r="L59" s="162" t="e">
        <f>(((F59*H59)-G59)+E59)/I59</f>
        <v>#DIV/0!</v>
      </c>
      <c r="M59" s="159" t="e">
        <f>SUM(M48,M58)</f>
        <v>#DIV/0!</v>
      </c>
      <c r="N59" s="159" t="e">
        <f>SUM(N48,N58)</f>
        <v>#DIV/0!</v>
      </c>
    </row>
  </sheetData>
  <sheetProtection algorithmName="SHA-512" hashValue="7J/qCCYKW7ISucHs6hUXSygWVR9jC1AzjKkJs//glQFAZh4sY238bUCo5yiIUWKhqH3RPREE5H9z/EIYEfivtw==" saltValue="ig6xY7ag0iIVl8U+AHRMog==" spinCount="100000" sheet="1" formatCells="0" formatColumns="0" formatRows="0" insertColumns="0" insertRows="0" insertHyperlinks="0" deleteColumns="0" deleteRows="0" sort="0" autoFilter="0" pivotTables="0"/>
  <mergeCells count="172">
    <mergeCell ref="A58:B58"/>
    <mergeCell ref="A59:B59"/>
    <mergeCell ref="L54:L55"/>
    <mergeCell ref="A56:A57"/>
    <mergeCell ref="B56:B57"/>
    <mergeCell ref="C56:C57"/>
    <mergeCell ref="E56:E57"/>
    <mergeCell ref="F56:F57"/>
    <mergeCell ref="G56:G57"/>
    <mergeCell ref="H56:H57"/>
    <mergeCell ref="I56:I57"/>
    <mergeCell ref="L56:L57"/>
    <mergeCell ref="I52:I53"/>
    <mergeCell ref="L52:L53"/>
    <mergeCell ref="A54:A55"/>
    <mergeCell ref="B54:B55"/>
    <mergeCell ref="C54:C55"/>
    <mergeCell ref="E54:E55"/>
    <mergeCell ref="F54:F55"/>
    <mergeCell ref="G54:G55"/>
    <mergeCell ref="H54:H55"/>
    <mergeCell ref="I54:I55"/>
    <mergeCell ref="H46:H47"/>
    <mergeCell ref="I46:I47"/>
    <mergeCell ref="A48:B48"/>
    <mergeCell ref="A52:A53"/>
    <mergeCell ref="B52:B53"/>
    <mergeCell ref="C52:C53"/>
    <mergeCell ref="E52:E53"/>
    <mergeCell ref="F52:F53"/>
    <mergeCell ref="G52:G53"/>
    <mergeCell ref="H52:H53"/>
    <mergeCell ref="A46:A47"/>
    <mergeCell ref="B46:B47"/>
    <mergeCell ref="C46:C47"/>
    <mergeCell ref="E46:E47"/>
    <mergeCell ref="F46:F47"/>
    <mergeCell ref="G46:G47"/>
    <mergeCell ref="H42:H43"/>
    <mergeCell ref="I42:I43"/>
    <mergeCell ref="A44:A45"/>
    <mergeCell ref="B44:B45"/>
    <mergeCell ref="C44:C45"/>
    <mergeCell ref="E44:E45"/>
    <mergeCell ref="F44:F45"/>
    <mergeCell ref="G44:G45"/>
    <mergeCell ref="H44:H45"/>
    <mergeCell ref="I44:I45"/>
    <mergeCell ref="A42:A43"/>
    <mergeCell ref="B42:B43"/>
    <mergeCell ref="C42:C43"/>
    <mergeCell ref="E42:E43"/>
    <mergeCell ref="F42:F43"/>
    <mergeCell ref="G42:G43"/>
    <mergeCell ref="H38:H39"/>
    <mergeCell ref="I38:I39"/>
    <mergeCell ref="A40:A41"/>
    <mergeCell ref="B40:B41"/>
    <mergeCell ref="C40:C41"/>
    <mergeCell ref="E40:E41"/>
    <mergeCell ref="F40:F41"/>
    <mergeCell ref="G40:G41"/>
    <mergeCell ref="H40:H41"/>
    <mergeCell ref="I40:I41"/>
    <mergeCell ref="A38:A39"/>
    <mergeCell ref="B38:B39"/>
    <mergeCell ref="C38:C39"/>
    <mergeCell ref="E38:E39"/>
    <mergeCell ref="F38:F39"/>
    <mergeCell ref="G38:G39"/>
    <mergeCell ref="H34:H35"/>
    <mergeCell ref="I34:I35"/>
    <mergeCell ref="A36:A37"/>
    <mergeCell ref="B36:B37"/>
    <mergeCell ref="C36:C37"/>
    <mergeCell ref="E36:E37"/>
    <mergeCell ref="F36:F37"/>
    <mergeCell ref="G36:G37"/>
    <mergeCell ref="H36:H37"/>
    <mergeCell ref="I36:I37"/>
    <mergeCell ref="A34:A35"/>
    <mergeCell ref="B34:B35"/>
    <mergeCell ref="C34:C35"/>
    <mergeCell ref="E34:E35"/>
    <mergeCell ref="F34:F35"/>
    <mergeCell ref="G34:G35"/>
    <mergeCell ref="H30:H31"/>
    <mergeCell ref="I30:I31"/>
    <mergeCell ref="A32:A33"/>
    <mergeCell ref="B32:B33"/>
    <mergeCell ref="C32:C33"/>
    <mergeCell ref="E32:E33"/>
    <mergeCell ref="F32:F33"/>
    <mergeCell ref="G32:G33"/>
    <mergeCell ref="H32:H33"/>
    <mergeCell ref="I32:I33"/>
    <mergeCell ref="A30:A31"/>
    <mergeCell ref="B30:B31"/>
    <mergeCell ref="C30:C31"/>
    <mergeCell ref="E30:E31"/>
    <mergeCell ref="F30:F31"/>
    <mergeCell ref="G30:G31"/>
    <mergeCell ref="H26:H27"/>
    <mergeCell ref="I26:I27"/>
    <mergeCell ref="A28:A29"/>
    <mergeCell ref="B28:B29"/>
    <mergeCell ref="C28:C29"/>
    <mergeCell ref="E28:E29"/>
    <mergeCell ref="F28:F29"/>
    <mergeCell ref="G28:G29"/>
    <mergeCell ref="H28:H29"/>
    <mergeCell ref="I28:I29"/>
    <mergeCell ref="A26:A27"/>
    <mergeCell ref="B26:B27"/>
    <mergeCell ref="C26:C27"/>
    <mergeCell ref="E26:E27"/>
    <mergeCell ref="F26:F27"/>
    <mergeCell ref="G26:G27"/>
    <mergeCell ref="H22:H23"/>
    <mergeCell ref="I22:I23"/>
    <mergeCell ref="A24:A25"/>
    <mergeCell ref="B24:B25"/>
    <mergeCell ref="C24:C25"/>
    <mergeCell ref="E24:E25"/>
    <mergeCell ref="F24:F25"/>
    <mergeCell ref="G24:G25"/>
    <mergeCell ref="H24:H25"/>
    <mergeCell ref="I24:I25"/>
    <mergeCell ref="A22:A23"/>
    <mergeCell ref="B22:B23"/>
    <mergeCell ref="C22:C23"/>
    <mergeCell ref="E22:E23"/>
    <mergeCell ref="F22:F23"/>
    <mergeCell ref="G22:G23"/>
    <mergeCell ref="H18:H19"/>
    <mergeCell ref="I18:I19"/>
    <mergeCell ref="A20:A21"/>
    <mergeCell ref="B20:B21"/>
    <mergeCell ref="C20:C21"/>
    <mergeCell ref="E20:E21"/>
    <mergeCell ref="F20:F21"/>
    <mergeCell ref="G20:G21"/>
    <mergeCell ref="H20:H21"/>
    <mergeCell ref="I20:I21"/>
    <mergeCell ref="A18:A19"/>
    <mergeCell ref="B18:B19"/>
    <mergeCell ref="C18:C19"/>
    <mergeCell ref="E18:E19"/>
    <mergeCell ref="F18:F19"/>
    <mergeCell ref="G18:G19"/>
    <mergeCell ref="H14:H15"/>
    <mergeCell ref="I14:I15"/>
    <mergeCell ref="A16:A17"/>
    <mergeCell ref="B16:B17"/>
    <mergeCell ref="C16:C17"/>
    <mergeCell ref="E16:E17"/>
    <mergeCell ref="F16:F17"/>
    <mergeCell ref="G16:G17"/>
    <mergeCell ref="H16:H17"/>
    <mergeCell ref="I16:I17"/>
    <mergeCell ref="A14:A15"/>
    <mergeCell ref="B14:B15"/>
    <mergeCell ref="C14:C15"/>
    <mergeCell ref="E14:E15"/>
    <mergeCell ref="F14:F15"/>
    <mergeCell ref="G14:G15"/>
    <mergeCell ref="M5:N9"/>
    <mergeCell ref="A6:B6"/>
    <mergeCell ref="A7:B7"/>
    <mergeCell ref="A8:B8"/>
    <mergeCell ref="A9:B9"/>
    <mergeCell ref="A11:C11"/>
  </mergeCells>
  <dataValidations count="8">
    <dataValidation type="custom" showInputMessage="1" showErrorMessage="1" errorTitle="Error" error="Introduir les hores laborables mensuals del mes anterior. En cas de nova contractació indicar 0." sqref="I16:I37" xr:uid="{97642AF0-D3E2-4505-A05F-2CBCBB4C790B}">
      <formula1>I14&lt;&gt;""</formula1>
    </dataValidation>
    <dataValidation type="custom" showInputMessage="1" showErrorMessage="1" errorTitle="Error" error="Introduir l'import del salari brut del mes anterior. En cas de nova contractació indicar 0." sqref="E46:E47" xr:uid="{420F8A56-4047-4B1C-A3F0-5D3CC564DBA2}">
      <formula1>E36&lt;&gt;""</formula1>
    </dataValidation>
    <dataValidation type="custom" showInputMessage="1" showErrorMessage="1" errorTitle="Error" error="Introduir l'import de contingències comuns del mes anterior. En cas de no tenir-ne o de nova contractació indicar 0." sqref="F46:F47" xr:uid="{50C04A14-2F3E-400A-9FF7-1628A3BA8DDD}">
      <formula1>F36&lt;&gt;""</formula1>
    </dataValidation>
    <dataValidation type="custom" showInputMessage="1" showErrorMessage="1" errorTitle="Error" error="Introduir l'import de les bonificacions del mes anterior. En cas de nova contractació o no tenir-ne indicar 0." sqref="G46:G47" xr:uid="{06252ABB-CAC1-4E24-BAE1-65DE1232803A}">
      <formula1>G36&lt;&gt;""</formula1>
    </dataValidation>
    <dataValidation type="custom" showInputMessage="1" showErrorMessage="1" errorTitle="Error" error="Introduir l'import de les bonificacions del mes anterior. En cas de nova contractació o no tenir-ne indicar 0." sqref="G32:G33" xr:uid="{918AC07F-86DD-456F-8468-8051EE845C1B}">
      <formula1>G34&lt;&gt;""</formula1>
    </dataValidation>
    <dataValidation type="custom" showInputMessage="1" showErrorMessage="1" errorTitle="Error" error="Introduir l'import de les bonificacions del mes anterior. En cas de nova contractació o no tenir-ne indicar 0." sqref="G16:G31 G34:G37" xr:uid="{1218DE5F-488E-492A-A195-9E18B56DA1EE}">
      <formula1>G14&lt;&gt;""</formula1>
    </dataValidation>
    <dataValidation type="custom" showInputMessage="1" showErrorMessage="1" errorTitle="Error" error="Introduir l'import de contingències comuns del mes anterior. En cas de nova contractació indicar 0." sqref="F16:F37" xr:uid="{004C634E-59CB-4E55-BE39-F434A9798D23}">
      <formula1>F14&lt;&gt;""</formula1>
    </dataValidation>
    <dataValidation type="custom" showInputMessage="1" showErrorMessage="1" errorTitle="Error" error="Introduir l'import del salari brut del mes anterior. En cas de nova contractació indicar 0." sqref="E16:E37" xr:uid="{86FDFBB4-1DA8-41BF-B802-D8A402DA5C98}">
      <formula1>E14&lt;&gt;""</formula1>
    </dataValidation>
  </dataValidations>
  <printOptions horizontalCentered="1" verticalCentered="1"/>
  <pageMargins left="0.31496062992125984" right="0.31496062992125984" top="0.43307086614173229" bottom="0.59055118110236227" header="0.31496062992125984" footer="0.31496062992125984"/>
  <pageSetup paperSize="9" scale="44" orientation="landscape" verticalDpi="1200" r:id="rId1"/>
  <headerFooter>
    <oddFooter>&amp;R&amp;8Model de càlcul de despeses de personal R+D
Versió 1, 27 de juny de 2024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1AB2-407C-4E79-9D7F-50F52E948F6F}">
  <sheetPr>
    <pageSetUpPr fitToPage="1"/>
  </sheetPr>
  <dimension ref="A1:BF59"/>
  <sheetViews>
    <sheetView showGridLines="0" tabSelected="1" zoomScale="80" zoomScaleNormal="80" workbookViewId="0">
      <selection activeCell="D63" sqref="D63"/>
    </sheetView>
  </sheetViews>
  <sheetFormatPr defaultColWidth="9.140625" defaultRowHeight="15" x14ac:dyDescent="0.25"/>
  <cols>
    <col min="1" max="1" width="11.140625" style="10" customWidth="1"/>
    <col min="2" max="2" width="28.85546875" style="10" customWidth="1"/>
    <col min="3" max="3" width="40.7109375" style="10" bestFit="1" customWidth="1"/>
    <col min="4" max="4" width="28" style="10" bestFit="1" customWidth="1"/>
    <col min="5" max="5" width="19.7109375" style="10" bestFit="1" customWidth="1"/>
    <col min="6" max="6" width="18.7109375" style="10" customWidth="1"/>
    <col min="7" max="7" width="18.5703125" style="10" customWidth="1"/>
    <col min="8" max="8" width="17.28515625" style="10" customWidth="1"/>
    <col min="9" max="9" width="22.7109375" style="10" customWidth="1"/>
    <col min="10" max="10" width="16.7109375" style="10" customWidth="1"/>
    <col min="11" max="11" width="18.42578125" style="10" customWidth="1"/>
    <col min="12" max="12" width="16.85546875" style="10" customWidth="1"/>
    <col min="13" max="14" width="22" style="10" customWidth="1"/>
    <col min="15" max="19" width="9.140625" style="10"/>
    <col min="20" max="22" width="9.140625" style="10" customWidth="1"/>
    <col min="23" max="16384" width="9.140625" style="10"/>
  </cols>
  <sheetData>
    <row r="1" spans="1:5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58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58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58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58" ht="21" customHeight="1" thickBot="1" x14ac:dyDescent="0.3">
      <c r="A5" s="102"/>
      <c r="B5" s="103"/>
      <c r="C5" s="103"/>
      <c r="D5" s="103"/>
      <c r="E5" s="103"/>
      <c r="F5" s="103"/>
      <c r="G5" s="104"/>
      <c r="H5" s="104"/>
      <c r="I5" s="103"/>
      <c r="J5" s="103"/>
      <c r="K5" s="103"/>
      <c r="L5" s="103"/>
      <c r="M5" s="168" t="s">
        <v>80</v>
      </c>
      <c r="N5" s="169"/>
    </row>
    <row r="6" spans="1:58" ht="15.75" x14ac:dyDescent="0.25">
      <c r="A6" s="174" t="s">
        <v>1</v>
      </c>
      <c r="B6" s="175"/>
      <c r="C6" s="96"/>
      <c r="D6" s="95"/>
      <c r="F6" s="95"/>
      <c r="G6" s="163"/>
      <c r="H6" s="163"/>
      <c r="I6" s="95"/>
      <c r="J6" s="95"/>
      <c r="K6" s="95"/>
      <c r="L6" s="103"/>
      <c r="M6" s="170"/>
      <c r="N6" s="171"/>
    </row>
    <row r="7" spans="1:58" ht="15.75" x14ac:dyDescent="0.25">
      <c r="A7" s="176" t="s">
        <v>92</v>
      </c>
      <c r="B7" s="177"/>
      <c r="C7" s="167"/>
      <c r="D7" s="95"/>
      <c r="F7" s="95"/>
      <c r="G7" s="163"/>
      <c r="H7" s="163"/>
      <c r="I7" s="95"/>
      <c r="J7" s="95"/>
      <c r="K7" s="95"/>
      <c r="L7" s="103"/>
      <c r="M7" s="170"/>
      <c r="N7" s="171"/>
    </row>
    <row r="8" spans="1:58" ht="15.75" x14ac:dyDescent="0.25">
      <c r="A8" s="176" t="s">
        <v>6</v>
      </c>
      <c r="B8" s="177"/>
      <c r="C8" s="97"/>
      <c r="D8" s="95"/>
      <c r="F8" s="95"/>
      <c r="G8" s="163"/>
      <c r="H8" s="163"/>
      <c r="I8" s="95"/>
      <c r="J8" s="95"/>
      <c r="K8" s="95"/>
      <c r="L8" s="103"/>
      <c r="M8" s="170"/>
      <c r="N8" s="171"/>
    </row>
    <row r="9" spans="1:58" ht="16.5" thickBot="1" x14ac:dyDescent="0.3">
      <c r="A9" s="178" t="s">
        <v>74</v>
      </c>
      <c r="B9" s="179"/>
      <c r="C9" s="98" t="s">
        <v>91</v>
      </c>
      <c r="D9" s="95"/>
      <c r="E9" s="95"/>
      <c r="F9" s="95"/>
      <c r="G9" s="163"/>
      <c r="H9" s="163"/>
      <c r="I9" s="95"/>
      <c r="J9" s="95"/>
      <c r="K9" s="95"/>
      <c r="L9" s="103"/>
      <c r="M9" s="172"/>
      <c r="N9" s="173"/>
    </row>
    <row r="10" spans="1:58" ht="18" x14ac:dyDescent="0.3">
      <c r="A10" s="105"/>
      <c r="B10" s="105"/>
      <c r="C10" s="103"/>
      <c r="D10" s="103"/>
      <c r="E10" s="103"/>
      <c r="F10" s="103"/>
      <c r="G10" s="104"/>
      <c r="H10" s="104"/>
      <c r="I10" s="103"/>
      <c r="J10" s="103"/>
      <c r="K10" s="103"/>
      <c r="L10" s="103"/>
      <c r="M10" s="103"/>
      <c r="N10" s="103"/>
    </row>
    <row r="11" spans="1:58" s="231" customFormat="1" ht="150" customHeight="1" x14ac:dyDescent="0.25">
      <c r="A11" s="180" t="s">
        <v>71</v>
      </c>
      <c r="B11" s="181"/>
      <c r="C11" s="182"/>
      <c r="D11" s="106" t="s">
        <v>85</v>
      </c>
      <c r="E11" s="106" t="s">
        <v>86</v>
      </c>
      <c r="F11" s="106" t="s">
        <v>87</v>
      </c>
      <c r="G11" s="106" t="s">
        <v>2</v>
      </c>
      <c r="H11" s="106" t="s">
        <v>3</v>
      </c>
      <c r="I11" s="106" t="s">
        <v>4</v>
      </c>
      <c r="J11" s="106" t="s">
        <v>88</v>
      </c>
      <c r="K11" s="106" t="s">
        <v>89</v>
      </c>
      <c r="L11" s="107"/>
      <c r="M11" s="103"/>
      <c r="N11" s="103"/>
    </row>
    <row r="12" spans="1:58" s="232" customFormat="1" ht="41.25" customHeight="1" thickBot="1" x14ac:dyDescent="0.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110"/>
      <c r="N12" s="110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</row>
    <row r="13" spans="1:58" s="233" customFormat="1" ht="103.5" customHeight="1" thickBot="1" x14ac:dyDescent="0.35">
      <c r="A13" s="111" t="s">
        <v>5</v>
      </c>
      <c r="B13" s="112" t="s">
        <v>83</v>
      </c>
      <c r="C13" s="112" t="s">
        <v>72</v>
      </c>
      <c r="D13" s="112" t="s">
        <v>84</v>
      </c>
      <c r="E13" s="113" t="s">
        <v>9</v>
      </c>
      <c r="F13" s="112" t="s">
        <v>10</v>
      </c>
      <c r="G13" s="113" t="s">
        <v>11</v>
      </c>
      <c r="H13" s="112" t="s">
        <v>12</v>
      </c>
      <c r="I13" s="112" t="s">
        <v>13</v>
      </c>
      <c r="J13" s="112" t="s">
        <v>7</v>
      </c>
      <c r="K13" s="112" t="s">
        <v>14</v>
      </c>
      <c r="L13" s="112" t="s">
        <v>15</v>
      </c>
      <c r="M13" s="114" t="s">
        <v>90</v>
      </c>
      <c r="N13" s="115" t="s">
        <v>17</v>
      </c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</row>
    <row r="14" spans="1:58" s="92" customFormat="1" ht="14.1" customHeight="1" x14ac:dyDescent="0.25">
      <c r="A14" s="183">
        <f>$C$6</f>
        <v>0</v>
      </c>
      <c r="B14" s="185" t="s">
        <v>18</v>
      </c>
      <c r="C14" s="187">
        <f>$C$8</f>
        <v>0</v>
      </c>
      <c r="D14" s="234" t="str">
        <f>CONCATENATE(VLOOKUP(B14,TAULA_CODIS_MES[#All],2,FALSE),"N/",A14)</f>
        <v>01N/0</v>
      </c>
      <c r="E14" s="189"/>
      <c r="F14" s="189"/>
      <c r="G14" s="189"/>
      <c r="H14" s="191"/>
      <c r="I14" s="191"/>
      <c r="J14" s="117" t="s">
        <v>19</v>
      </c>
      <c r="K14" s="99"/>
      <c r="L14" s="124" t="e">
        <f>(((F14*H14)-G14)+E14)/I14</f>
        <v>#DIV/0!</v>
      </c>
      <c r="M14" s="164" t="e">
        <f>I14*$L$48</f>
        <v>#DIV/0!</v>
      </c>
      <c r="N14" s="165" t="e">
        <f t="shared" ref="N14:N37" si="0">K14*$L$48</f>
        <v>#DIV/0!</v>
      </c>
    </row>
    <row r="15" spans="1:58" s="92" customFormat="1" ht="14.1" customHeight="1" thickBot="1" x14ac:dyDescent="0.3">
      <c r="A15" s="184"/>
      <c r="B15" s="186"/>
      <c r="C15" s="188"/>
      <c r="D15" s="235" t="str">
        <f>CONCATENATE(VLOOKUP(B14,TAULA_CODIS_MES[#All],2,FALSE),"N/",A14)</f>
        <v>01N/0</v>
      </c>
      <c r="E15" s="190"/>
      <c r="F15" s="190"/>
      <c r="G15" s="190"/>
      <c r="H15" s="192"/>
      <c r="I15" s="192"/>
      <c r="J15" s="116" t="s">
        <v>20</v>
      </c>
      <c r="K15" s="100"/>
      <c r="L15" s="124" t="e">
        <f>(((F15*H14)-G14)+E14)/I14</f>
        <v>#DIV/0!</v>
      </c>
      <c r="M15" s="166" t="e">
        <f>I14*$L$48</f>
        <v>#DIV/0!</v>
      </c>
      <c r="N15" s="166" t="e">
        <f t="shared" si="0"/>
        <v>#DIV/0!</v>
      </c>
    </row>
    <row r="16" spans="1:58" s="92" customFormat="1" ht="14.1" customHeight="1" x14ac:dyDescent="0.25">
      <c r="A16" s="183">
        <f>$C$6</f>
        <v>0</v>
      </c>
      <c r="B16" s="185" t="s">
        <v>21</v>
      </c>
      <c r="C16" s="193">
        <f>$C$8</f>
        <v>0</v>
      </c>
      <c r="D16" s="236" t="str">
        <f>CONCATENATE(VLOOKUP(B16,TAULA_CODIS_MES[#All],2,FALSE),"N/",A16)</f>
        <v>02N/0</v>
      </c>
      <c r="E16" s="189"/>
      <c r="F16" s="189"/>
      <c r="G16" s="189"/>
      <c r="H16" s="191"/>
      <c r="I16" s="191"/>
      <c r="J16" s="118" t="s">
        <v>19</v>
      </c>
      <c r="K16" s="101"/>
      <c r="L16" s="124" t="e">
        <f>(((F16*H16)-G16)+E16)/I16</f>
        <v>#DIV/0!</v>
      </c>
      <c r="M16" s="164" t="e">
        <f>I16*$L$48</f>
        <v>#DIV/0!</v>
      </c>
      <c r="N16" s="164" t="e">
        <f t="shared" si="0"/>
        <v>#DIV/0!</v>
      </c>
    </row>
    <row r="17" spans="1:14" s="92" customFormat="1" ht="14.1" customHeight="1" thickBot="1" x14ac:dyDescent="0.3">
      <c r="A17" s="184"/>
      <c r="B17" s="186"/>
      <c r="C17" s="188"/>
      <c r="D17" s="235" t="str">
        <f>CONCATENATE(VLOOKUP(B16,TAULA_CODIS_MES[#All],2,FALSE),"N/",A16)</f>
        <v>02N/0</v>
      </c>
      <c r="E17" s="190"/>
      <c r="F17" s="190"/>
      <c r="G17" s="190"/>
      <c r="H17" s="192"/>
      <c r="I17" s="192"/>
      <c r="J17" s="116" t="s">
        <v>20</v>
      </c>
      <c r="K17" s="100"/>
      <c r="L17" s="124" t="e">
        <f>(((F17*H16)-G16)+E16)/I16</f>
        <v>#DIV/0!</v>
      </c>
      <c r="M17" s="166" t="e">
        <f>I16*$L$48</f>
        <v>#DIV/0!</v>
      </c>
      <c r="N17" s="166" t="e">
        <f t="shared" si="0"/>
        <v>#DIV/0!</v>
      </c>
    </row>
    <row r="18" spans="1:14" s="92" customFormat="1" ht="14.1" customHeight="1" x14ac:dyDescent="0.25">
      <c r="A18" s="183">
        <f>$C$6</f>
        <v>0</v>
      </c>
      <c r="B18" s="185" t="s">
        <v>22</v>
      </c>
      <c r="C18" s="193">
        <f>$C$8</f>
        <v>0</v>
      </c>
      <c r="D18" s="236" t="str">
        <f>CONCATENATE(VLOOKUP(B18,TAULA_CODIS_MES[#All],2,FALSE),"N/",A18)</f>
        <v>03N/0</v>
      </c>
      <c r="E18" s="189"/>
      <c r="F18" s="189"/>
      <c r="G18" s="189"/>
      <c r="H18" s="191"/>
      <c r="I18" s="191"/>
      <c r="J18" s="118" t="s">
        <v>19</v>
      </c>
      <c r="K18" s="99"/>
      <c r="L18" s="124" t="e">
        <f t="shared" ref="L18" si="1">(((F18*H18)-G18)+E18)/I18</f>
        <v>#DIV/0!</v>
      </c>
      <c r="M18" s="164" t="e">
        <f>I18*$L$48</f>
        <v>#DIV/0!</v>
      </c>
      <c r="N18" s="164" t="e">
        <f t="shared" si="0"/>
        <v>#DIV/0!</v>
      </c>
    </row>
    <row r="19" spans="1:14" s="92" customFormat="1" ht="14.1" customHeight="1" thickBot="1" x14ac:dyDescent="0.3">
      <c r="A19" s="184"/>
      <c r="B19" s="186"/>
      <c r="C19" s="188"/>
      <c r="D19" s="235" t="str">
        <f>CONCATENATE(VLOOKUP(B18,TAULA_CODIS_MES[#All],2,FALSE),"N/",A18)</f>
        <v>03N/0</v>
      </c>
      <c r="E19" s="190"/>
      <c r="F19" s="190"/>
      <c r="G19" s="190"/>
      <c r="H19" s="192"/>
      <c r="I19" s="192"/>
      <c r="J19" s="116" t="s">
        <v>20</v>
      </c>
      <c r="K19" s="100"/>
      <c r="L19" s="124" t="e">
        <f t="shared" ref="L19" si="2">(((F19*H18)-G18)+E18)/I18</f>
        <v>#DIV/0!</v>
      </c>
      <c r="M19" s="166" t="e">
        <f>I18*$L$48</f>
        <v>#DIV/0!</v>
      </c>
      <c r="N19" s="166" t="e">
        <f t="shared" si="0"/>
        <v>#DIV/0!</v>
      </c>
    </row>
    <row r="20" spans="1:14" s="92" customFormat="1" ht="14.1" customHeight="1" x14ac:dyDescent="0.25">
      <c r="A20" s="183">
        <f>$C$6</f>
        <v>0</v>
      </c>
      <c r="B20" s="185" t="s">
        <v>23</v>
      </c>
      <c r="C20" s="193">
        <f>$C$8</f>
        <v>0</v>
      </c>
      <c r="D20" s="236" t="str">
        <f>CONCATENATE(VLOOKUP(B20,TAULA_CODIS_MES[#All],2,FALSE),"N/",A20)</f>
        <v>04N/0</v>
      </c>
      <c r="E20" s="189"/>
      <c r="F20" s="189"/>
      <c r="G20" s="189"/>
      <c r="H20" s="191"/>
      <c r="I20" s="191"/>
      <c r="J20" s="118" t="s">
        <v>19</v>
      </c>
      <c r="K20" s="101"/>
      <c r="L20" s="124" t="e">
        <f t="shared" ref="L20" si="3">(((F20*H20)-G20)+E20)/I20</f>
        <v>#DIV/0!</v>
      </c>
      <c r="M20" s="164" t="e">
        <f>I20*$L$48</f>
        <v>#DIV/0!</v>
      </c>
      <c r="N20" s="164" t="e">
        <f t="shared" si="0"/>
        <v>#DIV/0!</v>
      </c>
    </row>
    <row r="21" spans="1:14" s="92" customFormat="1" ht="14.1" customHeight="1" thickBot="1" x14ac:dyDescent="0.3">
      <c r="A21" s="184"/>
      <c r="B21" s="186"/>
      <c r="C21" s="188"/>
      <c r="D21" s="235" t="str">
        <f>CONCATENATE(VLOOKUP(B20,TAULA_CODIS_MES[#All],2,FALSE),"N/",A20)</f>
        <v>04N/0</v>
      </c>
      <c r="E21" s="190"/>
      <c r="F21" s="190"/>
      <c r="G21" s="190"/>
      <c r="H21" s="192"/>
      <c r="I21" s="192"/>
      <c r="J21" s="116" t="s">
        <v>20</v>
      </c>
      <c r="K21" s="100"/>
      <c r="L21" s="124" t="e">
        <f t="shared" ref="L21" si="4">(((F21*H20)-G20)+E20)/I20</f>
        <v>#DIV/0!</v>
      </c>
      <c r="M21" s="166" t="e">
        <f>I20*$L$48</f>
        <v>#DIV/0!</v>
      </c>
      <c r="N21" s="166" t="e">
        <f t="shared" si="0"/>
        <v>#DIV/0!</v>
      </c>
    </row>
    <row r="22" spans="1:14" s="92" customFormat="1" ht="14.1" customHeight="1" x14ac:dyDescent="0.25">
      <c r="A22" s="183">
        <f>$C$6</f>
        <v>0</v>
      </c>
      <c r="B22" s="185" t="s">
        <v>24</v>
      </c>
      <c r="C22" s="193">
        <f>$C$8</f>
        <v>0</v>
      </c>
      <c r="D22" s="236" t="str">
        <f>CONCATENATE(VLOOKUP(B22,TAULA_CODIS_MES[#All],2,FALSE),"N/",A22)</f>
        <v>05N/0</v>
      </c>
      <c r="E22" s="189"/>
      <c r="F22" s="189"/>
      <c r="G22" s="189"/>
      <c r="H22" s="191"/>
      <c r="I22" s="191"/>
      <c r="J22" s="118" t="s">
        <v>19</v>
      </c>
      <c r="K22" s="101"/>
      <c r="L22" s="124" t="e">
        <f t="shared" ref="L22" si="5">(((F22*H22)-G22)+E22)/I22</f>
        <v>#DIV/0!</v>
      </c>
      <c r="M22" s="164" t="e">
        <f>I22*$L$48</f>
        <v>#DIV/0!</v>
      </c>
      <c r="N22" s="164" t="e">
        <f t="shared" si="0"/>
        <v>#DIV/0!</v>
      </c>
    </row>
    <row r="23" spans="1:14" s="92" customFormat="1" ht="14.1" customHeight="1" thickBot="1" x14ac:dyDescent="0.3">
      <c r="A23" s="184"/>
      <c r="B23" s="186"/>
      <c r="C23" s="188"/>
      <c r="D23" s="235" t="str">
        <f>CONCATENATE(VLOOKUP(B22,TAULA_CODIS_MES[#All],2,FALSE),"N/",A22)</f>
        <v>05N/0</v>
      </c>
      <c r="E23" s="190"/>
      <c r="F23" s="190"/>
      <c r="G23" s="190"/>
      <c r="H23" s="192"/>
      <c r="I23" s="192"/>
      <c r="J23" s="116" t="s">
        <v>20</v>
      </c>
      <c r="K23" s="100"/>
      <c r="L23" s="124" t="e">
        <f t="shared" ref="L23" si="6">(((F23*H22)-G22)+E22)/I22</f>
        <v>#DIV/0!</v>
      </c>
      <c r="M23" s="166" t="e">
        <f>I22*$L$48</f>
        <v>#DIV/0!</v>
      </c>
      <c r="N23" s="166" t="e">
        <f t="shared" si="0"/>
        <v>#DIV/0!</v>
      </c>
    </row>
    <row r="24" spans="1:14" s="92" customFormat="1" ht="14.1" customHeight="1" x14ac:dyDescent="0.25">
      <c r="A24" s="183">
        <f>$C$6</f>
        <v>0</v>
      </c>
      <c r="B24" s="185" t="s">
        <v>25</v>
      </c>
      <c r="C24" s="193">
        <f>$C$8</f>
        <v>0</v>
      </c>
      <c r="D24" s="236" t="str">
        <f>CONCATENATE(VLOOKUP(B24,TAULA_CODIS_MES[#All],2,FALSE),"N/",A24)</f>
        <v>06N/0</v>
      </c>
      <c r="E24" s="189"/>
      <c r="F24" s="189"/>
      <c r="G24" s="189"/>
      <c r="H24" s="191"/>
      <c r="I24" s="191"/>
      <c r="J24" s="118" t="s">
        <v>19</v>
      </c>
      <c r="K24" s="101"/>
      <c r="L24" s="124" t="e">
        <f t="shared" ref="L24" si="7">(((F24*H24)-G24)+E24)/I24</f>
        <v>#DIV/0!</v>
      </c>
      <c r="M24" s="164" t="e">
        <f>I24*$L$48</f>
        <v>#DIV/0!</v>
      </c>
      <c r="N24" s="164" t="e">
        <f t="shared" si="0"/>
        <v>#DIV/0!</v>
      </c>
    </row>
    <row r="25" spans="1:14" s="92" customFormat="1" ht="14.1" customHeight="1" thickBot="1" x14ac:dyDescent="0.3">
      <c r="A25" s="184"/>
      <c r="B25" s="186"/>
      <c r="C25" s="188"/>
      <c r="D25" s="235" t="str">
        <f>CONCATENATE(VLOOKUP(B24,TAULA_CODIS_MES[#All],2,FALSE),"N/",A24)</f>
        <v>06N/0</v>
      </c>
      <c r="E25" s="190"/>
      <c r="F25" s="190"/>
      <c r="G25" s="190"/>
      <c r="H25" s="192"/>
      <c r="I25" s="192"/>
      <c r="J25" s="116" t="s">
        <v>20</v>
      </c>
      <c r="K25" s="100"/>
      <c r="L25" s="124" t="e">
        <f t="shared" ref="L25" si="8">(((F25*H24)-G24)+E24)/I24</f>
        <v>#DIV/0!</v>
      </c>
      <c r="M25" s="166" t="e">
        <f>I24*$L$48</f>
        <v>#DIV/0!</v>
      </c>
      <c r="N25" s="166" t="e">
        <f t="shared" si="0"/>
        <v>#DIV/0!</v>
      </c>
    </row>
    <row r="26" spans="1:14" s="92" customFormat="1" ht="14.1" customHeight="1" x14ac:dyDescent="0.25">
      <c r="A26" s="183">
        <f>$C$6</f>
        <v>0</v>
      </c>
      <c r="B26" s="185" t="s">
        <v>26</v>
      </c>
      <c r="C26" s="193">
        <f>$C$8</f>
        <v>0</v>
      </c>
      <c r="D26" s="236" t="str">
        <f>CONCATENATE(VLOOKUP(B26,TAULA_CODIS_MES[#All],2,FALSE),"N/",A26)</f>
        <v>07N/0</v>
      </c>
      <c r="E26" s="189"/>
      <c r="F26" s="189"/>
      <c r="G26" s="189"/>
      <c r="H26" s="191"/>
      <c r="I26" s="191"/>
      <c r="J26" s="118" t="s">
        <v>19</v>
      </c>
      <c r="K26" s="101"/>
      <c r="L26" s="124" t="e">
        <f t="shared" ref="L26" si="9">(((F26*H26)-G26)+E26)/I26</f>
        <v>#DIV/0!</v>
      </c>
      <c r="M26" s="164" t="e">
        <f>I26*$L$48</f>
        <v>#DIV/0!</v>
      </c>
      <c r="N26" s="164" t="e">
        <f t="shared" si="0"/>
        <v>#DIV/0!</v>
      </c>
    </row>
    <row r="27" spans="1:14" s="92" customFormat="1" ht="14.1" customHeight="1" thickBot="1" x14ac:dyDescent="0.3">
      <c r="A27" s="184"/>
      <c r="B27" s="186"/>
      <c r="C27" s="188"/>
      <c r="D27" s="235" t="str">
        <f>CONCATENATE(VLOOKUP(B26,TAULA_CODIS_MES[#All],2,FALSE),"N/",A26)</f>
        <v>07N/0</v>
      </c>
      <c r="E27" s="190"/>
      <c r="F27" s="190"/>
      <c r="G27" s="190"/>
      <c r="H27" s="192"/>
      <c r="I27" s="192"/>
      <c r="J27" s="116" t="s">
        <v>20</v>
      </c>
      <c r="K27" s="100"/>
      <c r="L27" s="124" t="e">
        <f t="shared" ref="L27" si="10">(((F27*H26)-G26)+E26)/I26</f>
        <v>#DIV/0!</v>
      </c>
      <c r="M27" s="166" t="e">
        <f>I26*$L$48</f>
        <v>#DIV/0!</v>
      </c>
      <c r="N27" s="166" t="e">
        <f t="shared" si="0"/>
        <v>#DIV/0!</v>
      </c>
    </row>
    <row r="28" spans="1:14" s="92" customFormat="1" ht="14.1" customHeight="1" x14ac:dyDescent="0.25">
      <c r="A28" s="183">
        <f>$C$6</f>
        <v>0</v>
      </c>
      <c r="B28" s="185" t="s">
        <v>27</v>
      </c>
      <c r="C28" s="193">
        <f>$C$8</f>
        <v>0</v>
      </c>
      <c r="D28" s="236" t="str">
        <f>CONCATENATE(VLOOKUP(B28,TAULA_CODIS_MES[#All],2,FALSE),"N/",A28)</f>
        <v>08N/0</v>
      </c>
      <c r="E28" s="189"/>
      <c r="F28" s="189"/>
      <c r="G28" s="189"/>
      <c r="H28" s="191"/>
      <c r="I28" s="191"/>
      <c r="J28" s="118" t="s">
        <v>19</v>
      </c>
      <c r="K28" s="101"/>
      <c r="L28" s="124" t="e">
        <f t="shared" ref="L28" si="11">(((F28*H28)-G28)+E28)/I28</f>
        <v>#DIV/0!</v>
      </c>
      <c r="M28" s="164" t="e">
        <f>I28*$L$48</f>
        <v>#DIV/0!</v>
      </c>
      <c r="N28" s="164" t="e">
        <f t="shared" si="0"/>
        <v>#DIV/0!</v>
      </c>
    </row>
    <row r="29" spans="1:14" s="92" customFormat="1" ht="14.1" customHeight="1" thickBot="1" x14ac:dyDescent="0.3">
      <c r="A29" s="184"/>
      <c r="B29" s="186"/>
      <c r="C29" s="188"/>
      <c r="D29" s="235" t="str">
        <f>CONCATENATE(VLOOKUP(B28,TAULA_CODIS_MES[#All],2,FALSE),"N/",A28)</f>
        <v>08N/0</v>
      </c>
      <c r="E29" s="190"/>
      <c r="F29" s="190"/>
      <c r="G29" s="190"/>
      <c r="H29" s="192"/>
      <c r="I29" s="192"/>
      <c r="J29" s="116" t="s">
        <v>20</v>
      </c>
      <c r="K29" s="100"/>
      <c r="L29" s="124" t="e">
        <f t="shared" ref="L29" si="12">(((F29*H28)-G28)+E28)/I28</f>
        <v>#DIV/0!</v>
      </c>
      <c r="M29" s="166" t="e">
        <f>I28*$L$48</f>
        <v>#DIV/0!</v>
      </c>
      <c r="N29" s="166" t="e">
        <f t="shared" si="0"/>
        <v>#DIV/0!</v>
      </c>
    </row>
    <row r="30" spans="1:14" s="92" customFormat="1" ht="14.1" customHeight="1" x14ac:dyDescent="0.25">
      <c r="A30" s="183">
        <f>$C$6</f>
        <v>0</v>
      </c>
      <c r="B30" s="185" t="s">
        <v>28</v>
      </c>
      <c r="C30" s="193">
        <f>$C$8</f>
        <v>0</v>
      </c>
      <c r="D30" s="236" t="str">
        <f>CONCATENATE(VLOOKUP(B30,TAULA_CODIS_MES[#All],2,FALSE),"N/",A30)</f>
        <v>09N/0</v>
      </c>
      <c r="E30" s="189"/>
      <c r="F30" s="189"/>
      <c r="G30" s="189"/>
      <c r="H30" s="191"/>
      <c r="I30" s="191"/>
      <c r="J30" s="118" t="s">
        <v>19</v>
      </c>
      <c r="K30" s="101"/>
      <c r="L30" s="124" t="e">
        <f t="shared" ref="L30" si="13">(((F30*H30)-G30)+E30)/I30</f>
        <v>#DIV/0!</v>
      </c>
      <c r="M30" s="164" t="e">
        <f>I30*$L$48</f>
        <v>#DIV/0!</v>
      </c>
      <c r="N30" s="164" t="e">
        <f t="shared" si="0"/>
        <v>#DIV/0!</v>
      </c>
    </row>
    <row r="31" spans="1:14" s="92" customFormat="1" ht="14.1" customHeight="1" thickBot="1" x14ac:dyDescent="0.3">
      <c r="A31" s="184"/>
      <c r="B31" s="186"/>
      <c r="C31" s="188"/>
      <c r="D31" s="235" t="str">
        <f>CONCATENATE(VLOOKUP(B30,TAULA_CODIS_MES[#All],2,FALSE),"N/",A30)</f>
        <v>09N/0</v>
      </c>
      <c r="E31" s="190"/>
      <c r="F31" s="190"/>
      <c r="G31" s="190"/>
      <c r="H31" s="192"/>
      <c r="I31" s="192"/>
      <c r="J31" s="116" t="s">
        <v>20</v>
      </c>
      <c r="K31" s="100"/>
      <c r="L31" s="124" t="e">
        <f t="shared" ref="L31" si="14">(((F31*H30)-G30)+E30)/I30</f>
        <v>#DIV/0!</v>
      </c>
      <c r="M31" s="166" t="e">
        <f>I30*$L$48</f>
        <v>#DIV/0!</v>
      </c>
      <c r="N31" s="166" t="e">
        <f t="shared" si="0"/>
        <v>#DIV/0!</v>
      </c>
    </row>
    <row r="32" spans="1:14" s="92" customFormat="1" ht="14.1" customHeight="1" x14ac:dyDescent="0.25">
      <c r="A32" s="183">
        <f>$C$6</f>
        <v>0</v>
      </c>
      <c r="B32" s="185" t="s">
        <v>29</v>
      </c>
      <c r="C32" s="193">
        <f>$C$8</f>
        <v>0</v>
      </c>
      <c r="D32" s="236" t="str">
        <f>CONCATENATE(VLOOKUP(B32,TAULA_CODIS_MES[#All],2,FALSE),"N/",A32)</f>
        <v>10N/0</v>
      </c>
      <c r="E32" s="189"/>
      <c r="F32" s="189"/>
      <c r="G32" s="189"/>
      <c r="H32" s="191"/>
      <c r="I32" s="191"/>
      <c r="J32" s="118" t="s">
        <v>19</v>
      </c>
      <c r="K32" s="101"/>
      <c r="L32" s="124" t="e">
        <f t="shared" ref="L32" si="15">(((F32*H32)-G32)+E32)/I32</f>
        <v>#DIV/0!</v>
      </c>
      <c r="M32" s="164" t="e">
        <f>I32*$L$48</f>
        <v>#DIV/0!</v>
      </c>
      <c r="N32" s="164" t="e">
        <f t="shared" si="0"/>
        <v>#DIV/0!</v>
      </c>
    </row>
    <row r="33" spans="1:14" s="92" customFormat="1" ht="14.1" customHeight="1" thickBot="1" x14ac:dyDescent="0.3">
      <c r="A33" s="184"/>
      <c r="B33" s="186"/>
      <c r="C33" s="188"/>
      <c r="D33" s="235" t="str">
        <f>CONCATENATE(VLOOKUP(B32,TAULA_CODIS_MES[#All],2,FALSE),"N/",A32)</f>
        <v>10N/0</v>
      </c>
      <c r="E33" s="190"/>
      <c r="F33" s="190"/>
      <c r="G33" s="190"/>
      <c r="H33" s="192"/>
      <c r="I33" s="192"/>
      <c r="J33" s="116" t="s">
        <v>20</v>
      </c>
      <c r="K33" s="100"/>
      <c r="L33" s="124" t="e">
        <f t="shared" ref="L33" si="16">(((F33*H32)-G32)+E32)/I32</f>
        <v>#DIV/0!</v>
      </c>
      <c r="M33" s="166" t="e">
        <f>I32*$L$48</f>
        <v>#DIV/0!</v>
      </c>
      <c r="N33" s="166" t="e">
        <f t="shared" si="0"/>
        <v>#DIV/0!</v>
      </c>
    </row>
    <row r="34" spans="1:14" s="92" customFormat="1" ht="14.1" customHeight="1" x14ac:dyDescent="0.25">
      <c r="A34" s="183">
        <f>$C$6</f>
        <v>0</v>
      </c>
      <c r="B34" s="185" t="s">
        <v>30</v>
      </c>
      <c r="C34" s="193">
        <f>$C$8</f>
        <v>0</v>
      </c>
      <c r="D34" s="236" t="str">
        <f>CONCATENATE(VLOOKUP(B34,TAULA_CODIS_MES[#All],2,FALSE),"N/",A34)</f>
        <v>11N/0</v>
      </c>
      <c r="E34" s="189"/>
      <c r="F34" s="189"/>
      <c r="G34" s="189"/>
      <c r="H34" s="191"/>
      <c r="I34" s="191"/>
      <c r="J34" s="118" t="s">
        <v>19</v>
      </c>
      <c r="K34" s="101"/>
      <c r="L34" s="124" t="e">
        <f t="shared" ref="L34" si="17">(((F34*H34)-G34)+E34)/I34</f>
        <v>#DIV/0!</v>
      </c>
      <c r="M34" s="164" t="e">
        <f>I34*$L$48</f>
        <v>#DIV/0!</v>
      </c>
      <c r="N34" s="164" t="e">
        <f t="shared" si="0"/>
        <v>#DIV/0!</v>
      </c>
    </row>
    <row r="35" spans="1:14" s="92" customFormat="1" ht="14.1" customHeight="1" thickBot="1" x14ac:dyDescent="0.3">
      <c r="A35" s="184"/>
      <c r="B35" s="186"/>
      <c r="C35" s="188"/>
      <c r="D35" s="235" t="str">
        <f>CONCATENATE(VLOOKUP(B34,TAULA_CODIS_MES[#All],2,FALSE),"N/",A34)</f>
        <v>11N/0</v>
      </c>
      <c r="E35" s="190"/>
      <c r="F35" s="190"/>
      <c r="G35" s="190"/>
      <c r="H35" s="192"/>
      <c r="I35" s="192"/>
      <c r="J35" s="116" t="s">
        <v>20</v>
      </c>
      <c r="K35" s="100"/>
      <c r="L35" s="124" t="e">
        <f t="shared" ref="L35" si="18">(((F35*H34)-G34)+E34)/I34</f>
        <v>#DIV/0!</v>
      </c>
      <c r="M35" s="166" t="e">
        <f>I34*$L$48</f>
        <v>#DIV/0!</v>
      </c>
      <c r="N35" s="166" t="e">
        <f t="shared" si="0"/>
        <v>#DIV/0!</v>
      </c>
    </row>
    <row r="36" spans="1:14" s="92" customFormat="1" ht="14.1" customHeight="1" x14ac:dyDescent="0.25">
      <c r="A36" s="183">
        <f>$C$6</f>
        <v>0</v>
      </c>
      <c r="B36" s="185" t="s">
        <v>31</v>
      </c>
      <c r="C36" s="193">
        <f>$C$8</f>
        <v>0</v>
      </c>
      <c r="D36" s="236" t="str">
        <f>CONCATENATE(VLOOKUP(B36,TAULA_CODIS_MES[#All],2,FALSE),"N/",A36)</f>
        <v>12N/0</v>
      </c>
      <c r="E36" s="189"/>
      <c r="F36" s="189"/>
      <c r="G36" s="189"/>
      <c r="H36" s="191"/>
      <c r="I36" s="191"/>
      <c r="J36" s="118" t="s">
        <v>19</v>
      </c>
      <c r="K36" s="101"/>
      <c r="L36" s="124" t="e">
        <f t="shared" ref="L36" si="19">(((F36*H36)-G36)+E36)/I36</f>
        <v>#DIV/0!</v>
      </c>
      <c r="M36" s="164" t="e">
        <f>I36*$L$48</f>
        <v>#DIV/0!</v>
      </c>
      <c r="N36" s="164" t="e">
        <f t="shared" si="0"/>
        <v>#DIV/0!</v>
      </c>
    </row>
    <row r="37" spans="1:14" s="92" customFormat="1" ht="14.1" customHeight="1" thickBot="1" x14ac:dyDescent="0.3">
      <c r="A37" s="184"/>
      <c r="B37" s="186"/>
      <c r="C37" s="188"/>
      <c r="D37" s="235" t="str">
        <f>CONCATENATE(VLOOKUP(B36,TAULA_CODIS_MES[#All],2,FALSE),"N/",A36)</f>
        <v>12N/0</v>
      </c>
      <c r="E37" s="190"/>
      <c r="F37" s="190"/>
      <c r="G37" s="190"/>
      <c r="H37" s="192"/>
      <c r="I37" s="192"/>
      <c r="J37" s="116" t="s">
        <v>20</v>
      </c>
      <c r="K37" s="100"/>
      <c r="L37" s="124" t="e">
        <f t="shared" ref="L37:L41" si="20">(((F37*H36)-G36)+E36)/I36</f>
        <v>#DIV/0!</v>
      </c>
      <c r="M37" s="166" t="e">
        <f>I36*$L$48</f>
        <v>#DIV/0!</v>
      </c>
      <c r="N37" s="166" t="e">
        <f t="shared" si="0"/>
        <v>#DIV/0!</v>
      </c>
    </row>
    <row r="38" spans="1:14" s="92" customFormat="1" ht="14.1" customHeight="1" x14ac:dyDescent="0.25">
      <c r="A38" s="183">
        <f>$C$6</f>
        <v>0</v>
      </c>
      <c r="B38" s="185" t="s">
        <v>75</v>
      </c>
      <c r="C38" s="194">
        <f>$C$8</f>
        <v>0</v>
      </c>
      <c r="D38" s="236" t="str">
        <f>CONCATENATE(VLOOKUP(B24,TAULA_CODIS_MES[#All],2,FALSE),"E/",A38)</f>
        <v>06E/0</v>
      </c>
      <c r="E38" s="196"/>
      <c r="F38" s="198"/>
      <c r="G38" s="198"/>
      <c r="H38" s="200"/>
      <c r="I38" s="202"/>
      <c r="J38" s="119"/>
      <c r="K38" s="121"/>
      <c r="L38" s="124" t="e">
        <f t="shared" si="20"/>
        <v>#DIV/0!</v>
      </c>
      <c r="M38" s="125"/>
      <c r="N38" s="125"/>
    </row>
    <row r="39" spans="1:14" s="92" customFormat="1" ht="14.1" customHeight="1" thickBot="1" x14ac:dyDescent="0.3">
      <c r="A39" s="184"/>
      <c r="B39" s="186"/>
      <c r="C39" s="195"/>
      <c r="D39" s="237" t="str">
        <f>CONCATENATE(VLOOKUP(B24,TAULA_CODIS_MES[#All],2,FALSE),"E/",A38)</f>
        <v>06E/0</v>
      </c>
      <c r="E39" s="197"/>
      <c r="F39" s="199"/>
      <c r="G39" s="199"/>
      <c r="H39" s="201"/>
      <c r="I39" s="203"/>
      <c r="J39" s="120"/>
      <c r="K39" s="122"/>
      <c r="L39" s="124" t="e">
        <f t="shared" si="20"/>
        <v>#DIV/0!</v>
      </c>
      <c r="M39" s="126"/>
      <c r="N39" s="126"/>
    </row>
    <row r="40" spans="1:14" s="92" customFormat="1" ht="14.1" customHeight="1" x14ac:dyDescent="0.25">
      <c r="A40" s="183">
        <f>$C$6</f>
        <v>0</v>
      </c>
      <c r="B40" s="185" t="s">
        <v>76</v>
      </c>
      <c r="C40" s="194">
        <f>$C$8</f>
        <v>0</v>
      </c>
      <c r="D40" s="236" t="str">
        <f>CONCATENATE(VLOOKUP(B36,TAULA_CODIS_MES[#All],2,FALSE),"E/",A40)</f>
        <v>12E/0</v>
      </c>
      <c r="E40" s="196"/>
      <c r="F40" s="198"/>
      <c r="G40" s="198"/>
      <c r="H40" s="200"/>
      <c r="I40" s="202"/>
      <c r="J40" s="119"/>
      <c r="K40" s="123"/>
      <c r="L40" s="124" t="e">
        <f t="shared" si="20"/>
        <v>#DIV/0!</v>
      </c>
      <c r="M40" s="125"/>
      <c r="N40" s="125"/>
    </row>
    <row r="41" spans="1:14" s="92" customFormat="1" ht="14.1" customHeight="1" thickBot="1" x14ac:dyDescent="0.3">
      <c r="A41" s="184"/>
      <c r="B41" s="186"/>
      <c r="C41" s="195"/>
      <c r="D41" s="238" t="str">
        <f>CONCATENATE(VLOOKUP(B36,TAULA_CODIS_MES[#All],2,FALSE),"E/",A40)</f>
        <v>12E/0</v>
      </c>
      <c r="E41" s="197"/>
      <c r="F41" s="199"/>
      <c r="G41" s="199"/>
      <c r="H41" s="201"/>
      <c r="I41" s="203"/>
      <c r="J41" s="120"/>
      <c r="K41" s="122"/>
      <c r="L41" s="124" t="e">
        <f t="shared" si="20"/>
        <v>#DIV/0!</v>
      </c>
      <c r="M41" s="126"/>
      <c r="N41" s="126"/>
    </row>
    <row r="42" spans="1:14" s="92" customFormat="1" ht="14.1" customHeight="1" x14ac:dyDescent="0.25">
      <c r="A42" s="183">
        <f>C6</f>
        <v>0</v>
      </c>
      <c r="B42" s="185" t="s">
        <v>77</v>
      </c>
      <c r="C42" s="194">
        <f>C8</f>
        <v>0</v>
      </c>
      <c r="D42" s="236" t="str">
        <f>CONCATENATE(VLOOKUP(B18,TAULA_CODIS_MES[#All],2,FALSE),"E/",A42)</f>
        <v>03E/0</v>
      </c>
      <c r="E42" s="196"/>
      <c r="F42" s="198"/>
      <c r="G42" s="198"/>
      <c r="H42" s="200"/>
      <c r="I42" s="202"/>
      <c r="J42" s="119"/>
      <c r="K42" s="123"/>
      <c r="L42" s="124"/>
      <c r="M42" s="125"/>
      <c r="N42" s="125"/>
    </row>
    <row r="43" spans="1:14" s="92" customFormat="1" ht="14.1" customHeight="1" thickBot="1" x14ac:dyDescent="0.3">
      <c r="A43" s="184"/>
      <c r="B43" s="186"/>
      <c r="C43" s="195"/>
      <c r="D43" s="237" t="str">
        <f>CONCATENATE(VLOOKUP(B18,TAULA_CODIS_MES[#All],2,FALSE),"E/",A42)</f>
        <v>03E/0</v>
      </c>
      <c r="E43" s="197"/>
      <c r="F43" s="199"/>
      <c r="G43" s="199"/>
      <c r="H43" s="201"/>
      <c r="I43" s="203"/>
      <c r="J43" s="120"/>
      <c r="K43" s="122"/>
      <c r="L43" s="124"/>
      <c r="M43" s="126"/>
      <c r="N43" s="126"/>
    </row>
    <row r="44" spans="1:14" s="92" customFormat="1" ht="14.1" customHeight="1" x14ac:dyDescent="0.25">
      <c r="A44" s="183">
        <f>C6</f>
        <v>0</v>
      </c>
      <c r="B44" s="185" t="s">
        <v>78</v>
      </c>
      <c r="C44" s="194">
        <f>C8</f>
        <v>0</v>
      </c>
      <c r="D44" s="236" t="str">
        <f>CONCATENATE(VLOOKUP(B30,TAULA_CODIS_MES[#All],2,FALSE),"E/",A44)</f>
        <v>09E/0</v>
      </c>
      <c r="E44" s="196"/>
      <c r="F44" s="198"/>
      <c r="G44" s="198"/>
      <c r="H44" s="200"/>
      <c r="I44" s="202"/>
      <c r="J44" s="119"/>
      <c r="K44" s="123"/>
      <c r="L44" s="124"/>
      <c r="M44" s="125"/>
      <c r="N44" s="125"/>
    </row>
    <row r="45" spans="1:14" s="92" customFormat="1" ht="14.1" customHeight="1" thickBot="1" x14ac:dyDescent="0.3">
      <c r="A45" s="184"/>
      <c r="B45" s="186"/>
      <c r="C45" s="195"/>
      <c r="D45" s="238" t="str">
        <f>CONCATENATE(VLOOKUP(B30,TAULA_CODIS_MES[#All],2,FALSE),"E/",A44)</f>
        <v>09E/0</v>
      </c>
      <c r="E45" s="197"/>
      <c r="F45" s="199"/>
      <c r="G45" s="199"/>
      <c r="H45" s="201"/>
      <c r="I45" s="203"/>
      <c r="J45" s="120"/>
      <c r="K45" s="122"/>
      <c r="L45" s="124"/>
      <c r="M45" s="126"/>
      <c r="N45" s="126"/>
    </row>
    <row r="46" spans="1:14" s="92" customFormat="1" ht="14.1" customHeight="1" x14ac:dyDescent="0.25">
      <c r="A46" s="183">
        <f>C6</f>
        <v>0</v>
      </c>
      <c r="B46" s="212" t="s">
        <v>79</v>
      </c>
      <c r="C46" s="194">
        <f>C8</f>
        <v>0</v>
      </c>
      <c r="D46" s="236" t="str">
        <f>CONCATENATE(VLOOKUP(B36,TAULA_CODIS_MES[#All],2,FALSE),"N/",A46)</f>
        <v>12N/0</v>
      </c>
      <c r="E46" s="196"/>
      <c r="F46" s="196"/>
      <c r="G46" s="196"/>
      <c r="H46" s="191"/>
      <c r="I46" s="202"/>
      <c r="J46" s="119"/>
      <c r="K46" s="123"/>
      <c r="L46" s="124"/>
      <c r="M46" s="125"/>
      <c r="N46" s="125"/>
    </row>
    <row r="47" spans="1:14" s="92" customFormat="1" ht="14.1" customHeight="1" thickBot="1" x14ac:dyDescent="0.3">
      <c r="A47" s="184"/>
      <c r="B47" s="213"/>
      <c r="C47" s="195"/>
      <c r="D47" s="235" t="str">
        <f>CONCATENATE(VLOOKUP(B36,TAULA_CODIS_MES[#All],2,FALSE),"N/",A46)</f>
        <v>12N/0</v>
      </c>
      <c r="E47" s="197"/>
      <c r="F47" s="197"/>
      <c r="G47" s="197"/>
      <c r="H47" s="192"/>
      <c r="I47" s="203"/>
      <c r="J47" s="120"/>
      <c r="K47" s="122"/>
      <c r="L47" s="127"/>
      <c r="M47" s="126"/>
      <c r="N47" s="126"/>
    </row>
    <row r="48" spans="1:14" s="239" customFormat="1" ht="25.5" customHeight="1" thickBot="1" x14ac:dyDescent="0.3">
      <c r="A48" s="204" t="s">
        <v>32</v>
      </c>
      <c r="B48" s="205"/>
      <c r="C48" s="128"/>
      <c r="D48" s="128"/>
      <c r="E48" s="129">
        <f>SUM(E14:E47)</f>
        <v>0</v>
      </c>
      <c r="F48" s="129">
        <f>SUM(F14:F41)</f>
        <v>0</v>
      </c>
      <c r="G48" s="129">
        <f>SUM(G14:G41)</f>
        <v>0</v>
      </c>
      <c r="H48" s="130" t="e">
        <f>AVERAGE(H14:H41)</f>
        <v>#DIV/0!</v>
      </c>
      <c r="I48" s="131">
        <f>SUM(I14:I40)</f>
        <v>0</v>
      </c>
      <c r="J48" s="128"/>
      <c r="K48" s="131">
        <f>SUM(K14:K40)</f>
        <v>0</v>
      </c>
      <c r="L48" s="132" t="e">
        <f>(((F48*H48)-G48)+E48)/I48</f>
        <v>#DIV/0!</v>
      </c>
      <c r="M48" s="129" t="e">
        <f>M14+M16+M18+M20+M22+M24+M26+M28+M30+M32+M34+M36+M46</f>
        <v>#DIV/0!</v>
      </c>
      <c r="N48" s="129" t="e">
        <f>SUM(N14:N47)</f>
        <v>#DIV/0!</v>
      </c>
    </row>
    <row r="49" spans="1:14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1:14" ht="31.5" customHeight="1" thickBot="1" x14ac:dyDescent="0.35">
      <c r="A50" s="133" t="s">
        <v>82</v>
      </c>
      <c r="B50" s="134"/>
      <c r="C50" s="134"/>
      <c r="D50" s="134"/>
      <c r="E50" s="134"/>
      <c r="F50" s="134"/>
      <c r="G50" s="135"/>
      <c r="H50" s="135"/>
      <c r="I50" s="134"/>
      <c r="J50" s="134"/>
      <c r="K50" s="134"/>
      <c r="L50" s="134"/>
      <c r="M50" s="134"/>
      <c r="N50" s="136"/>
    </row>
    <row r="51" spans="1:14" s="233" customFormat="1" ht="94.5" thickBot="1" x14ac:dyDescent="0.35">
      <c r="A51" s="111" t="s">
        <v>5</v>
      </c>
      <c r="B51" s="112" t="s">
        <v>81</v>
      </c>
      <c r="C51" s="112" t="s">
        <v>6</v>
      </c>
      <c r="D51" s="112" t="s">
        <v>8</v>
      </c>
      <c r="E51" s="113" t="s">
        <v>9</v>
      </c>
      <c r="F51" s="112" t="s">
        <v>10</v>
      </c>
      <c r="G51" s="113" t="s">
        <v>11</v>
      </c>
      <c r="H51" s="112" t="s">
        <v>12</v>
      </c>
      <c r="I51" s="112" t="s">
        <v>13</v>
      </c>
      <c r="J51" s="112" t="s">
        <v>7</v>
      </c>
      <c r="K51" s="112" t="s">
        <v>14</v>
      </c>
      <c r="L51" s="112" t="s">
        <v>15</v>
      </c>
      <c r="M51" s="114" t="s">
        <v>16</v>
      </c>
      <c r="N51" s="115" t="s">
        <v>17</v>
      </c>
    </row>
    <row r="52" spans="1:14" s="92" customFormat="1" ht="14.1" customHeight="1" x14ac:dyDescent="0.25">
      <c r="A52" s="206">
        <f>$C$6</f>
        <v>0</v>
      </c>
      <c r="B52" s="185" t="s">
        <v>33</v>
      </c>
      <c r="C52" s="208">
        <f>$C$8</f>
        <v>0</v>
      </c>
      <c r="D52" s="137" t="str">
        <f>CONCATENATE(VLOOKUP(B18,TAULA_CODIS_MES[#All],2,FALSE),"B/",A52)</f>
        <v>03B/0</v>
      </c>
      <c r="E52" s="210"/>
      <c r="F52" s="210"/>
      <c r="G52" s="227"/>
      <c r="H52" s="229"/>
      <c r="I52" s="219">
        <f>$I$48</f>
        <v>0</v>
      </c>
      <c r="J52" s="118" t="s">
        <v>19</v>
      </c>
      <c r="K52" s="140">
        <f>K14+K16+K18+K20+K22+K24+K26+K28+K30+K32+K34+K36</f>
        <v>0</v>
      </c>
      <c r="L52" s="217" t="e">
        <f>(((F52*H52)-G52)+E52)/I52</f>
        <v>#DIV/0!</v>
      </c>
      <c r="M52" s="141" t="e">
        <f>I52*$L$52</f>
        <v>#DIV/0!</v>
      </c>
      <c r="N52" s="142" t="e">
        <f t="shared" ref="N52:N56" si="21">K52*L52</f>
        <v>#DIV/0!</v>
      </c>
    </row>
    <row r="53" spans="1:14" s="92" customFormat="1" ht="14.1" customHeight="1" thickBot="1" x14ac:dyDescent="0.3">
      <c r="A53" s="207"/>
      <c r="B53" s="186"/>
      <c r="C53" s="209"/>
      <c r="D53" s="138" t="str">
        <f>CONCATENATE(VLOOKUP(B18,TAULA_CODIS_MES[#All],2,FALSE),"B/",A52)</f>
        <v>03B/0</v>
      </c>
      <c r="E53" s="211"/>
      <c r="F53" s="211"/>
      <c r="G53" s="228"/>
      <c r="H53" s="230"/>
      <c r="I53" s="220"/>
      <c r="J53" s="116" t="s">
        <v>20</v>
      </c>
      <c r="K53" s="143">
        <f>K15+K17+K19+K21+K23+K25+K27+K29+K31+K33+K35+K37</f>
        <v>0</v>
      </c>
      <c r="L53" s="218"/>
      <c r="M53" s="144" t="e">
        <f>I52*$L$52</f>
        <v>#DIV/0!</v>
      </c>
      <c r="N53" s="145" t="e">
        <f>K53*L52</f>
        <v>#DIV/0!</v>
      </c>
    </row>
    <row r="54" spans="1:14" s="92" customFormat="1" ht="14.1" customHeight="1" x14ac:dyDescent="0.25">
      <c r="A54" s="206">
        <f>$C$6</f>
        <v>0</v>
      </c>
      <c r="B54" s="185" t="s">
        <v>33</v>
      </c>
      <c r="C54" s="208">
        <f>$C$8</f>
        <v>0</v>
      </c>
      <c r="D54" s="137" t="str">
        <f>CONCATENATE(VLOOKUP(B24,TAULA_CODIS_MES[#All],2,FALSE),"B/",A54)</f>
        <v>06B/0</v>
      </c>
      <c r="E54" s="221"/>
      <c r="F54" s="221"/>
      <c r="G54" s="223"/>
      <c r="H54" s="225"/>
      <c r="I54" s="219">
        <f t="shared" ref="I54:I56" si="22">$I$48</f>
        <v>0</v>
      </c>
      <c r="J54" s="118" t="s">
        <v>19</v>
      </c>
      <c r="K54" s="140">
        <f>K14+K16+K18+K20+K22+K24+K26+K28+K30+K32+K34+K36</f>
        <v>0</v>
      </c>
      <c r="L54" s="217" t="e">
        <f t="shared" ref="L54" si="23">(((F54*H54)-G54)+E54)/I54</f>
        <v>#DIV/0!</v>
      </c>
      <c r="M54" s="141" t="e">
        <f>I54*$L$54</f>
        <v>#DIV/0!</v>
      </c>
      <c r="N54" s="142" t="e">
        <f t="shared" si="21"/>
        <v>#DIV/0!</v>
      </c>
    </row>
    <row r="55" spans="1:14" s="92" customFormat="1" ht="14.1" customHeight="1" thickBot="1" x14ac:dyDescent="0.3">
      <c r="A55" s="207"/>
      <c r="B55" s="186"/>
      <c r="C55" s="209"/>
      <c r="D55" s="139" t="str">
        <f>CONCATENATE(VLOOKUP(B24,TAULA_CODIS_MES[#All],2,FALSE),"B/",A54)</f>
        <v>06B/0</v>
      </c>
      <c r="E55" s="222"/>
      <c r="F55" s="222"/>
      <c r="G55" s="224"/>
      <c r="H55" s="226"/>
      <c r="I55" s="220"/>
      <c r="J55" s="116" t="s">
        <v>20</v>
      </c>
      <c r="K55" s="143">
        <f>K15+K17+K19+K21+K23+K25+K27+K29+K31+K33+K35+K37</f>
        <v>0</v>
      </c>
      <c r="L55" s="218"/>
      <c r="M55" s="146" t="e">
        <f>I54*$L$54</f>
        <v>#DIV/0!</v>
      </c>
      <c r="N55" s="147" t="e">
        <f>K55*L54</f>
        <v>#DIV/0!</v>
      </c>
    </row>
    <row r="56" spans="1:14" s="92" customFormat="1" ht="14.1" customHeight="1" x14ac:dyDescent="0.25">
      <c r="A56" s="206">
        <f>$C$6</f>
        <v>0</v>
      </c>
      <c r="B56" s="185" t="s">
        <v>33</v>
      </c>
      <c r="C56" s="208">
        <f>$C$8</f>
        <v>0</v>
      </c>
      <c r="D56" s="137" t="str">
        <f>CONCATENATE(VLOOKUP(B36,TAULA_CODIS_MES[#All],2,FALSE),"B/",A56)</f>
        <v>12B/0</v>
      </c>
      <c r="E56" s="221"/>
      <c r="F56" s="221"/>
      <c r="G56" s="223"/>
      <c r="H56" s="225"/>
      <c r="I56" s="219">
        <f t="shared" si="22"/>
        <v>0</v>
      </c>
      <c r="J56" s="118" t="s">
        <v>19</v>
      </c>
      <c r="K56" s="140">
        <f>K14+K16+K18+K20+K22+K24+K26+K28+K30+K32+K34+K36</f>
        <v>0</v>
      </c>
      <c r="L56" s="217" t="e">
        <f>(((F56*H56)-G56)+E56)/I56</f>
        <v>#DIV/0!</v>
      </c>
      <c r="M56" s="141" t="e">
        <f>I56*$L$56</f>
        <v>#DIV/0!</v>
      </c>
      <c r="N56" s="148" t="e">
        <f t="shared" si="21"/>
        <v>#DIV/0!</v>
      </c>
    </row>
    <row r="57" spans="1:14" s="92" customFormat="1" ht="14.1" customHeight="1" thickBot="1" x14ac:dyDescent="0.3">
      <c r="A57" s="207"/>
      <c r="B57" s="186"/>
      <c r="C57" s="209"/>
      <c r="D57" s="139" t="str">
        <f>CONCATENATE(VLOOKUP(B36,TAULA_CODIS_MES[#All],2,FALSE),"B/",A56)</f>
        <v>12B/0</v>
      </c>
      <c r="E57" s="222"/>
      <c r="F57" s="222"/>
      <c r="G57" s="224"/>
      <c r="H57" s="226"/>
      <c r="I57" s="220"/>
      <c r="J57" s="116" t="s">
        <v>20</v>
      </c>
      <c r="K57" s="143">
        <f>K15+K17+K19+K21+K23+K25+K27+K29+K31+K33+K35+K37</f>
        <v>0</v>
      </c>
      <c r="L57" s="218"/>
      <c r="M57" s="149" t="e">
        <f>I56*$L$56</f>
        <v>#DIV/0!</v>
      </c>
      <c r="N57" s="150" t="e">
        <f>K57*L56</f>
        <v>#DIV/0!</v>
      </c>
    </row>
    <row r="58" spans="1:14" s="239" customFormat="1" ht="18" customHeight="1" thickBot="1" x14ac:dyDescent="0.3">
      <c r="A58" s="214" t="s">
        <v>73</v>
      </c>
      <c r="B58" s="205"/>
      <c r="C58" s="151"/>
      <c r="D58" s="152"/>
      <c r="E58" s="153">
        <f>SUM(E52:E57)</f>
        <v>0</v>
      </c>
      <c r="F58" s="153">
        <f t="shared" ref="F58:G58" si="24">SUM(F52:F57)</f>
        <v>0</v>
      </c>
      <c r="G58" s="153">
        <f t="shared" si="24"/>
        <v>0</v>
      </c>
      <c r="H58" s="93" t="e">
        <f>AVERAGE(H52:H57)</f>
        <v>#DIV/0!</v>
      </c>
      <c r="I58" s="154">
        <f>$I$48</f>
        <v>0</v>
      </c>
      <c r="J58" s="154"/>
      <c r="K58" s="155">
        <f>$K$48</f>
        <v>0</v>
      </c>
      <c r="L58" s="156" t="e">
        <f>(((F58*H58)-G58)+E58)/I58</f>
        <v>#DIV/0!</v>
      </c>
      <c r="M58" s="153" t="e">
        <f>SUM(M52:M57)-M53-M55-M57</f>
        <v>#DIV/0!</v>
      </c>
      <c r="N58" s="157" t="e">
        <f>SUM(N52:N57)</f>
        <v>#DIV/0!</v>
      </c>
    </row>
    <row r="59" spans="1:14" s="239" customFormat="1" ht="16.5" thickBot="1" x14ac:dyDescent="0.3">
      <c r="A59" s="215" t="s">
        <v>36</v>
      </c>
      <c r="B59" s="216"/>
      <c r="C59" s="158"/>
      <c r="D59" s="158"/>
      <c r="E59" s="159">
        <f>SUM(E48,E58)</f>
        <v>0</v>
      </c>
      <c r="F59" s="159">
        <f>SUM(F48,F58)</f>
        <v>0</v>
      </c>
      <c r="G59" s="159">
        <f>SUM(G48,G58)</f>
        <v>0</v>
      </c>
      <c r="H59" s="94" t="e">
        <f>AVERAGE('Personal RD (persona2, any x+1)'!$H$14:$H$47,H52:H57)</f>
        <v>#DIV/0!</v>
      </c>
      <c r="I59" s="160">
        <f>$I$48</f>
        <v>0</v>
      </c>
      <c r="J59" s="160"/>
      <c r="K59" s="161">
        <f>$K$48</f>
        <v>0</v>
      </c>
      <c r="L59" s="162" t="e">
        <f>(((F59*H59)-G59)+E59)/I59</f>
        <v>#DIV/0!</v>
      </c>
      <c r="M59" s="159" t="e">
        <f>SUM(M48,M58)</f>
        <v>#DIV/0!</v>
      </c>
      <c r="N59" s="159" t="e">
        <f>SUM(N48,N58)</f>
        <v>#DIV/0!</v>
      </c>
    </row>
  </sheetData>
  <sheetProtection algorithmName="SHA-512" hashValue="7J/qCCYKW7ISucHs6hUXSygWVR9jC1AzjKkJs//glQFAZh4sY238bUCo5yiIUWKhqH3RPREE5H9z/EIYEfivtw==" saltValue="ig6xY7ag0iIVl8U+AHRMog==" spinCount="100000" sheet="1" formatCells="0" formatColumns="0" formatRows="0" insertColumns="0" insertRows="0" insertHyperlinks="0" deleteColumns="0" deleteRows="0" sort="0" autoFilter="0" pivotTables="0"/>
  <mergeCells count="172">
    <mergeCell ref="A58:B58"/>
    <mergeCell ref="A59:B59"/>
    <mergeCell ref="L54:L55"/>
    <mergeCell ref="A56:A57"/>
    <mergeCell ref="B56:B57"/>
    <mergeCell ref="C56:C57"/>
    <mergeCell ref="E56:E57"/>
    <mergeCell ref="F56:F57"/>
    <mergeCell ref="G56:G57"/>
    <mergeCell ref="H56:H57"/>
    <mergeCell ref="I56:I57"/>
    <mergeCell ref="L56:L57"/>
    <mergeCell ref="I52:I53"/>
    <mergeCell ref="L52:L53"/>
    <mergeCell ref="A54:A55"/>
    <mergeCell ref="B54:B55"/>
    <mergeCell ref="C54:C55"/>
    <mergeCell ref="E54:E55"/>
    <mergeCell ref="F54:F55"/>
    <mergeCell ref="G54:G55"/>
    <mergeCell ref="H54:H55"/>
    <mergeCell ref="I54:I55"/>
    <mergeCell ref="H46:H47"/>
    <mergeCell ref="I46:I47"/>
    <mergeCell ref="A48:B48"/>
    <mergeCell ref="A52:A53"/>
    <mergeCell ref="B52:B53"/>
    <mergeCell ref="C52:C53"/>
    <mergeCell ref="E52:E53"/>
    <mergeCell ref="F52:F53"/>
    <mergeCell ref="G52:G53"/>
    <mergeCell ref="H52:H53"/>
    <mergeCell ref="A46:A47"/>
    <mergeCell ref="B46:B47"/>
    <mergeCell ref="C46:C47"/>
    <mergeCell ref="E46:E47"/>
    <mergeCell ref="F46:F47"/>
    <mergeCell ref="G46:G47"/>
    <mergeCell ref="H42:H43"/>
    <mergeCell ref="I42:I43"/>
    <mergeCell ref="A44:A45"/>
    <mergeCell ref="B44:B45"/>
    <mergeCell ref="C44:C45"/>
    <mergeCell ref="E44:E45"/>
    <mergeCell ref="F44:F45"/>
    <mergeCell ref="G44:G45"/>
    <mergeCell ref="H44:H45"/>
    <mergeCell ref="I44:I45"/>
    <mergeCell ref="A42:A43"/>
    <mergeCell ref="B42:B43"/>
    <mergeCell ref="C42:C43"/>
    <mergeCell ref="E42:E43"/>
    <mergeCell ref="F42:F43"/>
    <mergeCell ref="G42:G43"/>
    <mergeCell ref="H38:H39"/>
    <mergeCell ref="I38:I39"/>
    <mergeCell ref="A40:A41"/>
    <mergeCell ref="B40:B41"/>
    <mergeCell ref="C40:C41"/>
    <mergeCell ref="E40:E41"/>
    <mergeCell ref="F40:F41"/>
    <mergeCell ref="G40:G41"/>
    <mergeCell ref="H40:H41"/>
    <mergeCell ref="I40:I41"/>
    <mergeCell ref="A38:A39"/>
    <mergeCell ref="B38:B39"/>
    <mergeCell ref="C38:C39"/>
    <mergeCell ref="E38:E39"/>
    <mergeCell ref="F38:F39"/>
    <mergeCell ref="G38:G39"/>
    <mergeCell ref="H34:H35"/>
    <mergeCell ref="I34:I35"/>
    <mergeCell ref="A36:A37"/>
    <mergeCell ref="B36:B37"/>
    <mergeCell ref="C36:C37"/>
    <mergeCell ref="E36:E37"/>
    <mergeCell ref="F36:F37"/>
    <mergeCell ref="G36:G37"/>
    <mergeCell ref="H36:H37"/>
    <mergeCell ref="I36:I37"/>
    <mergeCell ref="A34:A35"/>
    <mergeCell ref="B34:B35"/>
    <mergeCell ref="C34:C35"/>
    <mergeCell ref="E34:E35"/>
    <mergeCell ref="F34:F35"/>
    <mergeCell ref="G34:G35"/>
    <mergeCell ref="H30:H31"/>
    <mergeCell ref="I30:I31"/>
    <mergeCell ref="A32:A33"/>
    <mergeCell ref="B32:B33"/>
    <mergeCell ref="C32:C33"/>
    <mergeCell ref="E32:E33"/>
    <mergeCell ref="F32:F33"/>
    <mergeCell ref="G32:G33"/>
    <mergeCell ref="H32:H33"/>
    <mergeCell ref="I32:I33"/>
    <mergeCell ref="A30:A31"/>
    <mergeCell ref="B30:B31"/>
    <mergeCell ref="C30:C31"/>
    <mergeCell ref="E30:E31"/>
    <mergeCell ref="F30:F31"/>
    <mergeCell ref="G30:G31"/>
    <mergeCell ref="H26:H27"/>
    <mergeCell ref="I26:I27"/>
    <mergeCell ref="A28:A29"/>
    <mergeCell ref="B28:B29"/>
    <mergeCell ref="C28:C29"/>
    <mergeCell ref="E28:E29"/>
    <mergeCell ref="F28:F29"/>
    <mergeCell ref="G28:G29"/>
    <mergeCell ref="H28:H29"/>
    <mergeCell ref="I28:I29"/>
    <mergeCell ref="A26:A27"/>
    <mergeCell ref="B26:B27"/>
    <mergeCell ref="C26:C27"/>
    <mergeCell ref="E26:E27"/>
    <mergeCell ref="F26:F27"/>
    <mergeCell ref="G26:G27"/>
    <mergeCell ref="H22:H23"/>
    <mergeCell ref="I22:I23"/>
    <mergeCell ref="A24:A25"/>
    <mergeCell ref="B24:B25"/>
    <mergeCell ref="C24:C25"/>
    <mergeCell ref="E24:E25"/>
    <mergeCell ref="F24:F25"/>
    <mergeCell ref="G24:G25"/>
    <mergeCell ref="H24:H25"/>
    <mergeCell ref="I24:I25"/>
    <mergeCell ref="A22:A23"/>
    <mergeCell ref="B22:B23"/>
    <mergeCell ref="C22:C23"/>
    <mergeCell ref="E22:E23"/>
    <mergeCell ref="F22:F23"/>
    <mergeCell ref="G22:G23"/>
    <mergeCell ref="H18:H19"/>
    <mergeCell ref="I18:I19"/>
    <mergeCell ref="A20:A21"/>
    <mergeCell ref="B20:B21"/>
    <mergeCell ref="C20:C21"/>
    <mergeCell ref="E20:E21"/>
    <mergeCell ref="F20:F21"/>
    <mergeCell ref="G20:G21"/>
    <mergeCell ref="H20:H21"/>
    <mergeCell ref="I20:I21"/>
    <mergeCell ref="A18:A19"/>
    <mergeCell ref="B18:B19"/>
    <mergeCell ref="C18:C19"/>
    <mergeCell ref="E18:E19"/>
    <mergeCell ref="F18:F19"/>
    <mergeCell ref="G18:G19"/>
    <mergeCell ref="H14:H15"/>
    <mergeCell ref="I14:I15"/>
    <mergeCell ref="A16:A17"/>
    <mergeCell ref="B16:B17"/>
    <mergeCell ref="C16:C17"/>
    <mergeCell ref="E16:E17"/>
    <mergeCell ref="F16:F17"/>
    <mergeCell ref="G16:G17"/>
    <mergeCell ref="H16:H17"/>
    <mergeCell ref="I16:I17"/>
    <mergeCell ref="A14:A15"/>
    <mergeCell ref="B14:B15"/>
    <mergeCell ref="C14:C15"/>
    <mergeCell ref="E14:E15"/>
    <mergeCell ref="F14:F15"/>
    <mergeCell ref="G14:G15"/>
    <mergeCell ref="M5:N9"/>
    <mergeCell ref="A6:B6"/>
    <mergeCell ref="A7:B7"/>
    <mergeCell ref="A8:B8"/>
    <mergeCell ref="A9:B9"/>
    <mergeCell ref="A11:C11"/>
  </mergeCells>
  <dataValidations count="8">
    <dataValidation type="custom" showInputMessage="1" showErrorMessage="1" errorTitle="Error" error="Introduir l'import del salari brut del mes anterior. En cas de nova contractació indicar 0." sqref="E16:E37" xr:uid="{6FC99E80-DB78-43F4-8BA4-F01D395DE891}">
      <formula1>E14&lt;&gt;""</formula1>
    </dataValidation>
    <dataValidation type="custom" showInputMessage="1" showErrorMessage="1" errorTitle="Error" error="Introduir l'import de contingències comuns del mes anterior. En cas de nova contractació indicar 0." sqref="F16:F37" xr:uid="{4397DCAB-2D8C-4AB9-8AD1-3495A32729A6}">
      <formula1>F14&lt;&gt;""</formula1>
    </dataValidation>
    <dataValidation type="custom" showInputMessage="1" showErrorMessage="1" errorTitle="Error" error="Introduir l'import de les bonificacions del mes anterior. En cas de nova contractació o no tenir-ne indicar 0." sqref="G16:G31 G34:G37" xr:uid="{A0FE1655-D49A-4799-BFD1-A000875644AF}">
      <formula1>G14&lt;&gt;""</formula1>
    </dataValidation>
    <dataValidation type="custom" showInputMessage="1" showErrorMessage="1" errorTitle="Error" error="Introduir l'import de les bonificacions del mes anterior. En cas de nova contractació o no tenir-ne indicar 0." sqref="G32:G33" xr:uid="{38B0DB39-0592-4365-A921-F2307E3CAF1D}">
      <formula1>G34&lt;&gt;""</formula1>
    </dataValidation>
    <dataValidation type="custom" showInputMessage="1" showErrorMessage="1" errorTitle="Error" error="Introduir l'import de les bonificacions del mes anterior. En cas de nova contractació o no tenir-ne indicar 0." sqref="G46:G47" xr:uid="{3AB5A490-B768-4F09-B46A-FEEA488DD94E}">
      <formula1>G36&lt;&gt;""</formula1>
    </dataValidation>
    <dataValidation type="custom" showInputMessage="1" showErrorMessage="1" errorTitle="Error" error="Introduir l'import de contingències comuns del mes anterior. En cas de no tenir-ne o de nova contractació indicar 0." sqref="F46:F47" xr:uid="{00E77745-740E-47FD-8921-B7EE19050492}">
      <formula1>F36&lt;&gt;""</formula1>
    </dataValidation>
    <dataValidation type="custom" showInputMessage="1" showErrorMessage="1" errorTitle="Error" error="Introduir l'import del salari brut del mes anterior. En cas de nova contractació indicar 0." sqref="E46:E47" xr:uid="{8FE25C3B-367F-4C5A-AF72-B6E23F65359B}">
      <formula1>E36&lt;&gt;""</formula1>
    </dataValidation>
    <dataValidation type="custom" showInputMessage="1" showErrorMessage="1" errorTitle="Error" error="Introduir les hores laborables mensuals del mes anterior. En cas de nova contractació indicar 0." sqref="I16:I37" xr:uid="{1B7743EA-1CAD-4461-B866-755A218ADE98}">
      <formula1>I14&lt;&gt;""</formula1>
    </dataValidation>
  </dataValidations>
  <printOptions horizontalCentered="1" verticalCentered="1"/>
  <pageMargins left="0.31496062992125984" right="0.31496062992125984" top="0.43307086614173229" bottom="0.59055118110236227" header="0.31496062992125984" footer="0.31496062992125984"/>
  <pageSetup paperSize="9" scale="44" orientation="landscape" verticalDpi="1200" r:id="rId1"/>
  <headerFooter>
    <oddFooter>&amp;R&amp;8Model de càlcul de despeses de personal R+D
Versió 1, 27 de juny de 2024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3D73-15FF-405D-84C6-E79CAA140AF0}">
  <dimension ref="B5:E17"/>
  <sheetViews>
    <sheetView workbookViewId="0">
      <selection activeCell="K9" sqref="K9"/>
    </sheetView>
  </sheetViews>
  <sheetFormatPr defaultRowHeight="15" x14ac:dyDescent="0.25"/>
  <cols>
    <col min="2" max="2" width="17.42578125" customWidth="1"/>
  </cols>
  <sheetData>
    <row r="5" spans="2:5" x14ac:dyDescent="0.25">
      <c r="B5" t="s">
        <v>37</v>
      </c>
      <c r="C5" t="s">
        <v>38</v>
      </c>
      <c r="E5" t="s">
        <v>33</v>
      </c>
    </row>
    <row r="6" spans="2:5" x14ac:dyDescent="0.25">
      <c r="B6" s="90" t="s">
        <v>18</v>
      </c>
      <c r="C6" s="91" t="s">
        <v>39</v>
      </c>
      <c r="E6" t="s">
        <v>33</v>
      </c>
    </row>
    <row r="7" spans="2:5" x14ac:dyDescent="0.25">
      <c r="B7" s="90" t="s">
        <v>21</v>
      </c>
      <c r="C7" s="91" t="s">
        <v>40</v>
      </c>
    </row>
    <row r="8" spans="2:5" x14ac:dyDescent="0.25">
      <c r="B8" s="90" t="s">
        <v>22</v>
      </c>
      <c r="C8" s="91" t="s">
        <v>41</v>
      </c>
    </row>
    <row r="9" spans="2:5" x14ac:dyDescent="0.25">
      <c r="B9" s="90" t="s">
        <v>23</v>
      </c>
      <c r="C9" s="91" t="s">
        <v>42</v>
      </c>
    </row>
    <row r="10" spans="2:5" x14ac:dyDescent="0.25">
      <c r="B10" s="90" t="s">
        <v>24</v>
      </c>
      <c r="C10" s="91" t="s">
        <v>43</v>
      </c>
    </row>
    <row r="11" spans="2:5" x14ac:dyDescent="0.25">
      <c r="B11" s="90" t="s">
        <v>25</v>
      </c>
      <c r="C11" s="91" t="s">
        <v>44</v>
      </c>
    </row>
    <row r="12" spans="2:5" x14ac:dyDescent="0.25">
      <c r="B12" s="90" t="s">
        <v>26</v>
      </c>
      <c r="C12" s="91" t="s">
        <v>45</v>
      </c>
    </row>
    <row r="13" spans="2:5" x14ac:dyDescent="0.25">
      <c r="B13" s="90" t="s">
        <v>27</v>
      </c>
      <c r="C13" s="91" t="s">
        <v>46</v>
      </c>
    </row>
    <row r="14" spans="2:5" x14ac:dyDescent="0.25">
      <c r="B14" s="90" t="s">
        <v>28</v>
      </c>
      <c r="C14" s="91" t="s">
        <v>47</v>
      </c>
    </row>
    <row r="15" spans="2:5" x14ac:dyDescent="0.25">
      <c r="B15" s="90" t="s">
        <v>29</v>
      </c>
      <c r="C15" s="91">
        <v>10</v>
      </c>
    </row>
    <row r="16" spans="2:5" x14ac:dyDescent="0.25">
      <c r="B16" s="90" t="s">
        <v>30</v>
      </c>
      <c r="C16" s="91">
        <v>11</v>
      </c>
    </row>
    <row r="17" spans="2:3" x14ac:dyDescent="0.25">
      <c r="B17" s="90" t="s">
        <v>31</v>
      </c>
      <c r="C17" s="91">
        <v>12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1061-3FC7-45E8-919E-99060220DA85}">
  <sheetPr>
    <pageSetUpPr fitToPage="1"/>
  </sheetPr>
  <dimension ref="A1:T28"/>
  <sheetViews>
    <sheetView zoomScale="70" zoomScaleNormal="70" workbookViewId="0">
      <selection activeCell="D34" sqref="D34"/>
    </sheetView>
  </sheetViews>
  <sheetFormatPr defaultColWidth="9.140625" defaultRowHeight="15" x14ac:dyDescent="0.25"/>
  <cols>
    <col min="1" max="1" width="11.28515625" style="10" customWidth="1"/>
    <col min="2" max="2" width="13.5703125" style="10" customWidth="1"/>
    <col min="3" max="3" width="27.7109375" style="10" customWidth="1"/>
    <col min="4" max="4" width="15.140625" style="10" customWidth="1"/>
    <col min="5" max="5" width="13.85546875" style="10" customWidth="1"/>
    <col min="6" max="6" width="13.28515625" style="10" customWidth="1"/>
    <col min="7" max="7" width="10.7109375" style="10" customWidth="1"/>
    <col min="8" max="8" width="12.85546875" style="10" customWidth="1"/>
    <col min="9" max="9" width="11.85546875" style="10" customWidth="1"/>
    <col min="10" max="10" width="10.28515625" style="10" customWidth="1"/>
    <col min="11" max="11" width="16.42578125" style="10" customWidth="1"/>
    <col min="12" max="12" width="16.28515625" style="10" customWidth="1"/>
    <col min="13" max="17" width="9.140625" style="10"/>
    <col min="18" max="18" width="9.140625" style="10" hidden="1" customWidth="1"/>
    <col min="19" max="19" width="0" style="10" hidden="1" customWidth="1"/>
    <col min="20" max="20" width="9.140625" style="10" hidden="1" customWidth="1"/>
    <col min="21" max="16384" width="9.140625" style="10"/>
  </cols>
  <sheetData>
    <row r="1" spans="1:20" ht="18" x14ac:dyDescent="0.3">
      <c r="A1" s="81" t="s">
        <v>0</v>
      </c>
      <c r="B1" s="61"/>
      <c r="C1" s="61"/>
      <c r="D1" s="61"/>
      <c r="E1" s="61"/>
      <c r="F1" s="62"/>
      <c r="G1" s="62"/>
      <c r="H1" s="61"/>
      <c r="I1" s="61"/>
      <c r="J1" s="61"/>
      <c r="K1" s="61"/>
      <c r="L1" s="61"/>
    </row>
    <row r="2" spans="1:20" ht="18.75" thickBot="1" x14ac:dyDescent="0.35">
      <c r="A2" s="82" t="s">
        <v>48</v>
      </c>
      <c r="B2" s="61"/>
      <c r="C2" s="61"/>
      <c r="D2" s="61"/>
      <c r="E2" s="61"/>
      <c r="F2" s="62"/>
      <c r="G2" s="62"/>
      <c r="H2" s="61"/>
      <c r="I2" s="61"/>
      <c r="J2" s="61"/>
      <c r="K2" s="61"/>
      <c r="L2" s="61"/>
    </row>
    <row r="3" spans="1:20" ht="77.25" thickBot="1" x14ac:dyDescent="0.3">
      <c r="A3" s="1" t="s">
        <v>49</v>
      </c>
      <c r="B3" s="54" t="s">
        <v>50</v>
      </c>
      <c r="C3" s="54" t="s">
        <v>6</v>
      </c>
      <c r="D3" s="55" t="s">
        <v>9</v>
      </c>
      <c r="E3" s="54" t="s">
        <v>10</v>
      </c>
      <c r="F3" s="55" t="s">
        <v>11</v>
      </c>
      <c r="G3" s="54" t="s">
        <v>12</v>
      </c>
      <c r="H3" s="54" t="s">
        <v>13</v>
      </c>
      <c r="I3" s="54" t="s">
        <v>51</v>
      </c>
      <c r="J3" s="54" t="s">
        <v>15</v>
      </c>
      <c r="K3" s="7" t="s">
        <v>16</v>
      </c>
      <c r="L3" s="6" t="s">
        <v>17</v>
      </c>
    </row>
    <row r="4" spans="1:20" x14ac:dyDescent="0.25">
      <c r="A4" s="11"/>
      <c r="B4" s="12"/>
      <c r="C4" s="13"/>
      <c r="D4" s="14"/>
      <c r="E4" s="14"/>
      <c r="F4" s="14"/>
      <c r="G4" s="15"/>
      <c r="H4" s="16"/>
      <c r="I4" s="17"/>
      <c r="J4" s="73" t="e">
        <f t="shared" ref="J4:J19" si="0">(((E4*G4)-F4)+D4)/H4</f>
        <v>#DIV/0!</v>
      </c>
      <c r="K4" s="3" t="e">
        <f>H4*$J$20</f>
        <v>#DIV/0!</v>
      </c>
      <c r="L4" s="74" t="e">
        <f>Personal_mensual1045[[#This Row],[Hores imputades a l''acció]]*$J$20</f>
        <v>#DIV/0!</v>
      </c>
      <c r="R4" s="10">
        <v>2019</v>
      </c>
      <c r="T4" s="10" t="s">
        <v>52</v>
      </c>
    </row>
    <row r="5" spans="1:20" x14ac:dyDescent="0.25">
      <c r="A5" s="11"/>
      <c r="B5" s="12"/>
      <c r="C5" s="18"/>
      <c r="D5" s="14"/>
      <c r="E5" s="14"/>
      <c r="F5" s="14"/>
      <c r="G5" s="15"/>
      <c r="H5" s="16"/>
      <c r="I5" s="17"/>
      <c r="J5" s="73" t="e">
        <f t="shared" si="0"/>
        <v>#DIV/0!</v>
      </c>
      <c r="K5" s="3" t="e">
        <f t="shared" ref="K5:K19" si="1">H5*$J$20</f>
        <v>#DIV/0!</v>
      </c>
      <c r="L5" s="74" t="e">
        <f>Personal_mensual1045[[#This Row],[Hores imputades a l''acció]]*$J$20</f>
        <v>#DIV/0!</v>
      </c>
      <c r="R5" s="10">
        <v>2020</v>
      </c>
      <c r="T5" s="10" t="s">
        <v>53</v>
      </c>
    </row>
    <row r="6" spans="1:20" x14ac:dyDescent="0.25">
      <c r="A6" s="11"/>
      <c r="B6" s="12"/>
      <c r="C6" s="19"/>
      <c r="D6" s="14"/>
      <c r="E6" s="14"/>
      <c r="F6" s="14"/>
      <c r="G6" s="15"/>
      <c r="H6" s="16"/>
      <c r="I6" s="17"/>
      <c r="J6" s="73" t="e">
        <f t="shared" si="0"/>
        <v>#DIV/0!</v>
      </c>
      <c r="K6" s="3" t="e">
        <f t="shared" si="1"/>
        <v>#DIV/0!</v>
      </c>
      <c r="L6" s="74" t="e">
        <f>Personal_mensual1045[[#This Row],[Hores imputades a l''acció]]*$J$20</f>
        <v>#DIV/0!</v>
      </c>
      <c r="R6" s="10">
        <v>2021</v>
      </c>
      <c r="T6" s="10" t="s">
        <v>54</v>
      </c>
    </row>
    <row r="7" spans="1:20" x14ac:dyDescent="0.25">
      <c r="A7" s="11"/>
      <c r="B7" s="12"/>
      <c r="C7" s="20"/>
      <c r="D7" s="14"/>
      <c r="E7" s="14"/>
      <c r="F7" s="14"/>
      <c r="G7" s="15"/>
      <c r="H7" s="16"/>
      <c r="I7" s="17"/>
      <c r="J7" s="73" t="e">
        <f t="shared" si="0"/>
        <v>#DIV/0!</v>
      </c>
      <c r="K7" s="3" t="e">
        <f t="shared" si="1"/>
        <v>#DIV/0!</v>
      </c>
      <c r="L7" s="74" t="e">
        <f>Personal_mensual1045[[#This Row],[Hores imputades a l''acció]]*$J$20</f>
        <v>#DIV/0!</v>
      </c>
      <c r="R7" s="10">
        <v>2022</v>
      </c>
      <c r="T7" s="10" t="s">
        <v>55</v>
      </c>
    </row>
    <row r="8" spans="1:20" x14ac:dyDescent="0.25">
      <c r="A8" s="11"/>
      <c r="B8" s="12"/>
      <c r="C8" s="20"/>
      <c r="D8" s="14"/>
      <c r="E8" s="14"/>
      <c r="F8" s="14"/>
      <c r="G8" s="15"/>
      <c r="H8" s="16"/>
      <c r="I8" s="17"/>
      <c r="J8" s="73" t="e">
        <f t="shared" si="0"/>
        <v>#DIV/0!</v>
      </c>
      <c r="K8" s="3" t="e">
        <f t="shared" si="1"/>
        <v>#DIV/0!</v>
      </c>
      <c r="L8" s="74" t="e">
        <f>Personal_mensual1045[[#This Row],[Hores imputades a l''acció]]*$J$20</f>
        <v>#DIV/0!</v>
      </c>
      <c r="R8" s="10">
        <v>2023</v>
      </c>
      <c r="T8" s="10" t="s">
        <v>56</v>
      </c>
    </row>
    <row r="9" spans="1:20" x14ac:dyDescent="0.25">
      <c r="A9" s="11"/>
      <c r="B9" s="12"/>
      <c r="C9" s="20"/>
      <c r="D9" s="14"/>
      <c r="E9" s="14"/>
      <c r="F9" s="14"/>
      <c r="G9" s="15"/>
      <c r="H9" s="16"/>
      <c r="I9" s="17"/>
      <c r="J9" s="73" t="e">
        <f t="shared" si="0"/>
        <v>#DIV/0!</v>
      </c>
      <c r="K9" s="75" t="e">
        <f t="shared" si="1"/>
        <v>#DIV/0!</v>
      </c>
      <c r="L9" s="74" t="e">
        <f>Personal_mensual1045[[#This Row],[Hores imputades a l''acció]]*$J$20</f>
        <v>#DIV/0!</v>
      </c>
      <c r="R9" s="10">
        <v>2024</v>
      </c>
      <c r="T9" s="10" t="s">
        <v>57</v>
      </c>
    </row>
    <row r="10" spans="1:20" x14ac:dyDescent="0.25">
      <c r="A10" s="11"/>
      <c r="B10" s="12"/>
      <c r="C10" s="20"/>
      <c r="D10" s="14"/>
      <c r="E10" s="14"/>
      <c r="F10" s="14"/>
      <c r="G10" s="15"/>
      <c r="H10" s="16"/>
      <c r="I10" s="17"/>
      <c r="J10" s="73" t="e">
        <f t="shared" si="0"/>
        <v>#DIV/0!</v>
      </c>
      <c r="K10" s="75" t="e">
        <f t="shared" si="1"/>
        <v>#DIV/0!</v>
      </c>
      <c r="L10" s="74" t="e">
        <f>Personal_mensual1045[[#This Row],[Hores imputades a l''acció]]*$J$20</f>
        <v>#DIV/0!</v>
      </c>
      <c r="R10" s="10">
        <v>2025</v>
      </c>
      <c r="T10" s="10" t="s">
        <v>58</v>
      </c>
    </row>
    <row r="11" spans="1:20" x14ac:dyDescent="0.25">
      <c r="A11" s="11"/>
      <c r="B11" s="12"/>
      <c r="C11" s="21"/>
      <c r="D11" s="14"/>
      <c r="E11" s="14"/>
      <c r="F11" s="14"/>
      <c r="G11" s="15"/>
      <c r="H11" s="16"/>
      <c r="I11" s="17"/>
      <c r="J11" s="73" t="e">
        <f t="shared" si="0"/>
        <v>#DIV/0!</v>
      </c>
      <c r="K11" s="75" t="e">
        <f t="shared" si="1"/>
        <v>#DIV/0!</v>
      </c>
      <c r="L11" s="74" t="e">
        <f>Personal_mensual1045[[#This Row],[Hores imputades a l''acció]]*$J$20</f>
        <v>#DIV/0!</v>
      </c>
      <c r="R11" s="10">
        <v>2026</v>
      </c>
      <c r="T11" s="10" t="s">
        <v>59</v>
      </c>
    </row>
    <row r="12" spans="1:20" x14ac:dyDescent="0.25">
      <c r="A12" s="11"/>
      <c r="B12" s="12"/>
      <c r="C12" s="20"/>
      <c r="D12" s="14"/>
      <c r="E12" s="14"/>
      <c r="F12" s="14"/>
      <c r="G12" s="15"/>
      <c r="H12" s="16"/>
      <c r="I12" s="17"/>
      <c r="J12" s="73" t="e">
        <f t="shared" si="0"/>
        <v>#DIV/0!</v>
      </c>
      <c r="K12" s="75" t="e">
        <f t="shared" si="1"/>
        <v>#DIV/0!</v>
      </c>
      <c r="L12" s="74" t="e">
        <f>Personal_mensual1045[[#This Row],[Hores imputades a l''acció]]*$J$20</f>
        <v>#DIV/0!</v>
      </c>
      <c r="R12" s="10">
        <v>2027</v>
      </c>
      <c r="T12" s="10" t="s">
        <v>60</v>
      </c>
    </row>
    <row r="13" spans="1:20" x14ac:dyDescent="0.25">
      <c r="A13" s="11"/>
      <c r="B13" s="12"/>
      <c r="C13" s="20"/>
      <c r="D13" s="14"/>
      <c r="E13" s="14"/>
      <c r="F13" s="14"/>
      <c r="G13" s="15"/>
      <c r="H13" s="16"/>
      <c r="I13" s="17"/>
      <c r="J13" s="73" t="e">
        <f t="shared" si="0"/>
        <v>#DIV/0!</v>
      </c>
      <c r="K13" s="75" t="e">
        <f t="shared" si="1"/>
        <v>#DIV/0!</v>
      </c>
      <c r="L13" s="74" t="e">
        <f>Personal_mensual1045[[#This Row],[Hores imputades a l''acció]]*$J$20</f>
        <v>#DIV/0!</v>
      </c>
      <c r="R13" s="10">
        <v>2028</v>
      </c>
      <c r="T13" s="10" t="s">
        <v>61</v>
      </c>
    </row>
    <row r="14" spans="1:20" x14ac:dyDescent="0.25">
      <c r="A14" s="11"/>
      <c r="B14" s="12"/>
      <c r="C14" s="20"/>
      <c r="D14" s="14"/>
      <c r="E14" s="14"/>
      <c r="F14" s="14"/>
      <c r="G14" s="15"/>
      <c r="H14" s="16"/>
      <c r="I14" s="17"/>
      <c r="J14" s="73" t="e">
        <f t="shared" si="0"/>
        <v>#DIV/0!</v>
      </c>
      <c r="K14" s="75" t="e">
        <f t="shared" si="1"/>
        <v>#DIV/0!</v>
      </c>
      <c r="L14" s="74" t="e">
        <f>Personal_mensual1045[[#This Row],[Hores imputades a l''acció]]*$J$20</f>
        <v>#DIV/0!</v>
      </c>
      <c r="R14" s="10">
        <v>2029</v>
      </c>
      <c r="T14" s="10" t="s">
        <v>62</v>
      </c>
    </row>
    <row r="15" spans="1:20" x14ac:dyDescent="0.25">
      <c r="A15" s="11"/>
      <c r="B15" s="12"/>
      <c r="C15" s="20"/>
      <c r="D15" s="14"/>
      <c r="E15" s="14"/>
      <c r="F15" s="14"/>
      <c r="G15" s="15"/>
      <c r="H15" s="16"/>
      <c r="I15" s="17"/>
      <c r="J15" s="73" t="e">
        <f t="shared" si="0"/>
        <v>#DIV/0!</v>
      </c>
      <c r="K15" s="75" t="e">
        <f t="shared" si="1"/>
        <v>#DIV/0!</v>
      </c>
      <c r="L15" s="74" t="e">
        <f>Personal_mensual1045[[#This Row],[Hores imputades a l''acció]]*$J$20</f>
        <v>#DIV/0!</v>
      </c>
      <c r="R15" s="10">
        <v>2030</v>
      </c>
      <c r="T15" s="10" t="s">
        <v>63</v>
      </c>
    </row>
    <row r="16" spans="1:20" x14ac:dyDescent="0.25">
      <c r="A16" s="11"/>
      <c r="B16" s="12"/>
      <c r="C16" s="20"/>
      <c r="D16" s="22"/>
      <c r="E16" s="23"/>
      <c r="F16" s="24"/>
      <c r="G16" s="25"/>
      <c r="H16" s="26"/>
      <c r="I16" s="27"/>
      <c r="J16" s="8" t="e">
        <f t="shared" si="0"/>
        <v>#DIV/0!</v>
      </c>
      <c r="K16" s="75" t="e">
        <f t="shared" si="1"/>
        <v>#DIV/0!</v>
      </c>
      <c r="L16" s="74" t="e">
        <f>Personal_mensual1045[[#This Row],[Hores imputades a l''acció]]*$J$20</f>
        <v>#DIV/0!</v>
      </c>
      <c r="R16" s="10">
        <v>2031</v>
      </c>
      <c r="T16" s="10" t="s">
        <v>64</v>
      </c>
    </row>
    <row r="17" spans="1:20" x14ac:dyDescent="0.25">
      <c r="A17" s="11"/>
      <c r="B17" s="12"/>
      <c r="C17" s="20"/>
      <c r="D17" s="22"/>
      <c r="E17" s="23"/>
      <c r="F17" s="24"/>
      <c r="G17" s="25"/>
      <c r="H17" s="26"/>
      <c r="I17" s="27"/>
      <c r="J17" s="8" t="e">
        <f t="shared" si="0"/>
        <v>#DIV/0!</v>
      </c>
      <c r="K17" s="75" t="e">
        <f t="shared" si="1"/>
        <v>#DIV/0!</v>
      </c>
      <c r="L17" s="74" t="e">
        <f>Personal_mensual1045[[#This Row],[Hores imputades a l''acció]]*$J$20</f>
        <v>#DIV/0!</v>
      </c>
      <c r="R17" s="10">
        <v>2032</v>
      </c>
      <c r="T17" s="10" t="s">
        <v>65</v>
      </c>
    </row>
    <row r="18" spans="1:20" x14ac:dyDescent="0.25">
      <c r="A18" s="11"/>
      <c r="B18" s="12"/>
      <c r="C18" s="19"/>
      <c r="D18" s="23"/>
      <c r="E18" s="23"/>
      <c r="F18" s="28"/>
      <c r="G18" s="29"/>
      <c r="H18" s="30"/>
      <c r="I18" s="27"/>
      <c r="J18" s="8" t="e">
        <f t="shared" si="0"/>
        <v>#DIV/0!</v>
      </c>
      <c r="K18" s="75" t="e">
        <f t="shared" si="1"/>
        <v>#DIV/0!</v>
      </c>
      <c r="L18" s="74" t="e">
        <f>Personal_mensual1045[[#This Row],[Hores imputades a l''acció]]*$J$20</f>
        <v>#DIV/0!</v>
      </c>
      <c r="R18" s="10">
        <v>2033</v>
      </c>
      <c r="T18" s="10" t="s">
        <v>66</v>
      </c>
    </row>
    <row r="19" spans="1:20" ht="15.75" thickBot="1" x14ac:dyDescent="0.3">
      <c r="A19" s="11"/>
      <c r="B19" s="12"/>
      <c r="C19" s="31"/>
      <c r="D19" s="32"/>
      <c r="E19" s="33"/>
      <c r="F19" s="34"/>
      <c r="G19" s="35"/>
      <c r="H19" s="36"/>
      <c r="I19" s="37"/>
      <c r="J19" s="9" t="e">
        <f t="shared" si="0"/>
        <v>#DIV/0!</v>
      </c>
      <c r="K19" s="76" t="e">
        <f t="shared" si="1"/>
        <v>#DIV/0!</v>
      </c>
      <c r="L19" s="77" t="e">
        <f>Personal_mensual1045[[#This Row],[Hores imputades a l''acció]]*$J$20</f>
        <v>#DIV/0!</v>
      </c>
      <c r="R19" s="10">
        <v>2034</v>
      </c>
      <c r="T19" s="10" t="s">
        <v>67</v>
      </c>
    </row>
    <row r="20" spans="1:20" ht="15.75" thickBot="1" x14ac:dyDescent="0.3">
      <c r="A20" s="59" t="s">
        <v>32</v>
      </c>
      <c r="B20" s="7"/>
      <c r="C20" s="63"/>
      <c r="D20" s="5">
        <f>SUM(Personal_mensual1045[Salari brut])</f>
        <v>0</v>
      </c>
      <c r="E20" s="5">
        <f>SUM(Personal_mensual1045[Contingències comuns])</f>
        <v>0</v>
      </c>
      <c r="F20" s="5">
        <f>SUM(Personal_mensual1045[Bonificacions])</f>
        <v>0</v>
      </c>
      <c r="G20" s="64" t="e">
        <f>AVERAGE(G4:G19)</f>
        <v>#DIV/0!</v>
      </c>
      <c r="H20" s="65">
        <f>SUM(Personal_mensual1045[Hores laborables mensuals treballades])</f>
        <v>0</v>
      </c>
      <c r="I20" s="66">
        <f>SUM(Personal_mensual1045[Hores imputades a l''acció])</f>
        <v>0</v>
      </c>
      <c r="J20" s="5" t="e">
        <f>(((E20*G20)-F20)+D20)/H20</f>
        <v>#DIV/0!</v>
      </c>
      <c r="K20" s="5" t="e">
        <f>SUM(Personal_mensual1045[Import total justificat
 (columna I del compte justificatiu)])</f>
        <v>#DIV/0!</v>
      </c>
      <c r="L20" s="67" t="e">
        <f>SUM(Personal_mensual1045[Import imputat a l''acció 
(columna K del compte justificatiu)])</f>
        <v>#DIV/0!</v>
      </c>
    </row>
    <row r="21" spans="1:20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20" ht="18.75" thickBot="1" x14ac:dyDescent="0.35">
      <c r="A22" s="82" t="s">
        <v>33</v>
      </c>
      <c r="B22" s="56"/>
      <c r="C22" s="56"/>
      <c r="D22" s="56"/>
      <c r="E22" s="56"/>
      <c r="F22" s="57"/>
      <c r="G22" s="57"/>
      <c r="H22" s="56"/>
      <c r="I22" s="56"/>
      <c r="J22" s="56"/>
      <c r="K22" s="56"/>
      <c r="L22" s="58"/>
      <c r="T22" s="10" t="s">
        <v>34</v>
      </c>
    </row>
    <row r="23" spans="1:20" ht="77.25" thickBot="1" x14ac:dyDescent="0.3">
      <c r="A23" s="59" t="s">
        <v>68</v>
      </c>
      <c r="B23" s="7" t="s">
        <v>69</v>
      </c>
      <c r="C23" s="7" t="s">
        <v>6</v>
      </c>
      <c r="D23" s="7" t="s">
        <v>9</v>
      </c>
      <c r="E23" s="2" t="s">
        <v>10</v>
      </c>
      <c r="F23" s="2" t="s">
        <v>11</v>
      </c>
      <c r="G23" s="2" t="s">
        <v>12</v>
      </c>
      <c r="H23" s="7" t="s">
        <v>70</v>
      </c>
      <c r="I23" s="7" t="s">
        <v>51</v>
      </c>
      <c r="J23" s="7" t="s">
        <v>15</v>
      </c>
      <c r="K23" s="7" t="s">
        <v>16</v>
      </c>
      <c r="L23" s="60" t="s">
        <v>17</v>
      </c>
    </row>
    <row r="24" spans="1:20" x14ac:dyDescent="0.25">
      <c r="A24" s="38"/>
      <c r="B24" s="39"/>
      <c r="C24" s="40"/>
      <c r="D24" s="41"/>
      <c r="E24" s="41"/>
      <c r="F24" s="42"/>
      <c r="G24" s="43"/>
      <c r="H24" s="44">
        <f>$H$20</f>
        <v>0</v>
      </c>
      <c r="I24" s="45">
        <f>$I$20</f>
        <v>0</v>
      </c>
      <c r="J24" s="78" t="e">
        <f>(((E24*G24)-F24)+D24)/H24</f>
        <v>#DIV/0!</v>
      </c>
      <c r="K24" s="4" t="e">
        <f>H24*$J$24</f>
        <v>#DIV/0!</v>
      </c>
      <c r="L24" s="79" t="e">
        <f>I24*J24</f>
        <v>#DIV/0!</v>
      </c>
    </row>
    <row r="25" spans="1:20" x14ac:dyDescent="0.25">
      <c r="A25" s="38"/>
      <c r="B25" s="39"/>
      <c r="C25" s="40"/>
      <c r="D25" s="41"/>
      <c r="E25" s="46"/>
      <c r="F25" s="42"/>
      <c r="G25" s="47"/>
      <c r="H25" s="44">
        <f t="shared" ref="H25:H26" si="2">$H$20</f>
        <v>0</v>
      </c>
      <c r="I25" s="45">
        <f t="shared" ref="I25:I26" si="3">$I$20</f>
        <v>0</v>
      </c>
      <c r="J25" s="78" t="e">
        <f t="shared" ref="J25:J26" si="4">(((E25*G25)-F25)+D25)/H25</f>
        <v>#DIV/0!</v>
      </c>
      <c r="K25" s="4" t="e">
        <f>H25*$J$25</f>
        <v>#DIV/0!</v>
      </c>
      <c r="L25" s="79" t="e">
        <f t="shared" ref="L25:L26" si="5">I25*J25</f>
        <v>#DIV/0!</v>
      </c>
    </row>
    <row r="26" spans="1:20" ht="15.75" thickBot="1" x14ac:dyDescent="0.3">
      <c r="A26" s="38"/>
      <c r="B26" s="39"/>
      <c r="C26" s="48"/>
      <c r="D26" s="49"/>
      <c r="E26" s="49"/>
      <c r="F26" s="50"/>
      <c r="G26" s="51"/>
      <c r="H26" s="52">
        <f t="shared" si="2"/>
        <v>0</v>
      </c>
      <c r="I26" s="53">
        <f t="shared" si="3"/>
        <v>0</v>
      </c>
      <c r="J26" s="80" t="e">
        <f t="shared" si="4"/>
        <v>#DIV/0!</v>
      </c>
      <c r="K26" s="4" t="e">
        <f>H26*$J$26</f>
        <v>#DIV/0!</v>
      </c>
      <c r="L26" s="79" t="e">
        <f t="shared" si="5"/>
        <v>#DIV/0!</v>
      </c>
    </row>
    <row r="27" spans="1:20" ht="18" customHeight="1" thickBot="1" x14ac:dyDescent="0.3">
      <c r="A27" s="68" t="s">
        <v>35</v>
      </c>
      <c r="B27" s="69"/>
      <c r="C27" s="70"/>
      <c r="D27" s="5">
        <f>SUM(D24:D26)</f>
        <v>0</v>
      </c>
      <c r="E27" s="5">
        <f>SUM(E24:E26)</f>
        <v>0</v>
      </c>
      <c r="F27" s="5">
        <f>SUM(F24:F26)</f>
        <v>0</v>
      </c>
      <c r="G27" s="64" t="e">
        <f>AVERAGE(G24:G26)</f>
        <v>#DIV/0!</v>
      </c>
      <c r="H27" s="65">
        <f>H20</f>
        <v>0</v>
      </c>
      <c r="I27" s="66">
        <f>I20</f>
        <v>0</v>
      </c>
      <c r="J27" s="71" t="e">
        <f>(((E27*G27)-F27)+D27)/H27</f>
        <v>#DIV/0!</v>
      </c>
      <c r="K27" s="5" t="e">
        <f>SUM(K24:K26)</f>
        <v>#DIV/0!</v>
      </c>
      <c r="L27" s="72" t="e">
        <f>SUM(L24:L26)</f>
        <v>#DIV/0!</v>
      </c>
    </row>
    <row r="28" spans="1:20" ht="15.75" thickBot="1" x14ac:dyDescent="0.3">
      <c r="A28" s="83" t="s">
        <v>36</v>
      </c>
      <c r="B28" s="84"/>
      <c r="C28" s="84"/>
      <c r="D28" s="85">
        <f>SUM(D20,D27)</f>
        <v>0</v>
      </c>
      <c r="E28" s="85">
        <f t="shared" ref="E28:F28" si="6">SUM(E20,E27)</f>
        <v>0</v>
      </c>
      <c r="F28" s="85">
        <f t="shared" si="6"/>
        <v>0</v>
      </c>
      <c r="G28" s="86" t="e">
        <f>AVERAGE(Personal_mensual1045[% Quota patronal],G24:G26)</f>
        <v>#DIV/0!</v>
      </c>
      <c r="H28" s="87">
        <f>SUM(Personal_mensual1045[Hores laborables mensuals treballades])</f>
        <v>0</v>
      </c>
      <c r="I28" s="88">
        <f>SUM(Personal_mensual1045[Hores imputades a l''acció])</f>
        <v>0</v>
      </c>
      <c r="J28" s="89" t="e">
        <f>(((E28*G28)-F28)+D28)/H28</f>
        <v>#DIV/0!</v>
      </c>
      <c r="K28" s="85" t="e">
        <f>SUM(K20,K27)</f>
        <v>#DIV/0!</v>
      </c>
      <c r="L28" s="85" t="e">
        <f>SUM(L20,L27)</f>
        <v>#DIV/0!</v>
      </c>
    </row>
  </sheetData>
  <sheetProtection algorithmName="SHA-512" hashValue="BnZbVfkRI16wvk1b8ifN7iYL+KEj+JHBFmy/QEpM1lUlF18mEwwUwkaHhrpcnojI3BUju4e+NpebimwZZYOtzw==" saltValue="WiISMmGNKVYavh2ms66wlw==" spinCount="100000"/>
  <dataValidations count="3">
    <dataValidation type="list" allowBlank="1" showInputMessage="1" showErrorMessage="1" sqref="A4:A19 A24:A26" xr:uid="{369ACE43-0506-4A6E-9C5D-9A937F5B4FE2}">
      <formula1>$R$4:$R$19</formula1>
    </dataValidation>
    <dataValidation type="list" allowBlank="1" showInputMessage="1" showErrorMessage="1" sqref="B4:B19" xr:uid="{66A68028-D219-4A28-8189-8CA3B5C3A52C}">
      <formula1>$T$4:$T$19</formula1>
    </dataValidation>
    <dataValidation type="list" allowBlank="1" showInputMessage="1" showErrorMessage="1" sqref="B24:B26" xr:uid="{97C352C6-4F7A-4075-AD57-DF27D040126D}">
      <formula1>$T$22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Footer>&amp;R&amp;8Model de càlcul de despeses de personal
Versió 4, 6 de març de 2024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2e99af-b831-4c6c-9221-fd5f9cd1cc40" xsi:nil="true"/>
    <lcf76f155ced4ddcb4097134ff3c332f xmlns="5b8e1aee-a411-4089-8ae6-cb5f6415884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56720AD75B5498D31A1A704B7C84B" ma:contentTypeVersion="17" ma:contentTypeDescription="Crea un document nou" ma:contentTypeScope="" ma:versionID="1f526b347fd90cc5eb1ac632e7a69da6">
  <xsd:schema xmlns:xsd="http://www.w3.org/2001/XMLSchema" xmlns:xs="http://www.w3.org/2001/XMLSchema" xmlns:p="http://schemas.microsoft.com/office/2006/metadata/properties" xmlns:ns2="5b8e1aee-a411-4089-8ae6-cb5f6415884a" xmlns:ns3="792e99af-b831-4c6c-9221-fd5f9cd1cc40" targetNamespace="http://schemas.microsoft.com/office/2006/metadata/properties" ma:root="true" ma:fieldsID="9304fcc0748e4bbf24bc8024e796eb5a" ns2:_="" ns3:_="">
    <xsd:import namespace="5b8e1aee-a411-4089-8ae6-cb5f6415884a"/>
    <xsd:import namespace="792e99af-b831-4c6c-9221-fd5f9cd1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e1aee-a411-4089-8ae6-cb5f64158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497e9c44-8712-4815-a331-c0a4f63e5f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e99af-b831-4c6c-9221-fd5f9cd1cc4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b4a403f-f8b6-4727-9e09-357ff5437732}" ma:internalName="TaxCatchAll" ma:showField="CatchAllData" ma:web="792e99af-b831-4c6c-9221-fd5f9cd1cc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AEB41-D7FC-4404-8B26-385166756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5EA59-A61F-46D4-AF37-E6005407A628}">
  <ds:schemaRefs>
    <ds:schemaRef ds:uri="http://schemas.microsoft.com/office/2006/metadata/properties"/>
    <ds:schemaRef ds:uri="http://schemas.microsoft.com/office/infopath/2007/PartnerControls"/>
    <ds:schemaRef ds:uri="792e99af-b831-4c6c-9221-fd5f9cd1cc40"/>
    <ds:schemaRef ds:uri="5b8e1aee-a411-4089-8ae6-cb5f6415884a"/>
  </ds:schemaRefs>
</ds:datastoreItem>
</file>

<file path=customXml/itemProps3.xml><?xml version="1.0" encoding="utf-8"?>
<ds:datastoreItem xmlns:ds="http://schemas.openxmlformats.org/officeDocument/2006/customXml" ds:itemID="{AB266BD6-922B-4E5D-9765-3E6324F94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e1aee-a411-4089-8ae6-cb5f6415884a"/>
    <ds:schemaRef ds:uri="792e99af-b831-4c6c-9221-fd5f9cd1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4</vt:i4>
      </vt:variant>
    </vt:vector>
  </HeadingPairs>
  <TitlesOfParts>
    <vt:vector size="10" baseType="lpstr">
      <vt:lpstr>Personal RD (persona1, any x)</vt:lpstr>
      <vt:lpstr>Personal RD (persona1, any x+1)</vt:lpstr>
      <vt:lpstr>Personal RD (persona2, any x)</vt:lpstr>
      <vt:lpstr>Personal RD (persona2, any x+1)</vt:lpstr>
      <vt:lpstr>DESPLEGBLES</vt:lpstr>
      <vt:lpstr>Personal (persona 2, any X+1)</vt:lpstr>
      <vt:lpstr>'Personal RD (persona1, any x)'!Àrea_d'impressió</vt:lpstr>
      <vt:lpstr>'Personal RD (persona1, any x+1)'!Àrea_d'impressió</vt:lpstr>
      <vt:lpstr>'Personal RD (persona2, any x)'!Àrea_d'impressió</vt:lpstr>
      <vt:lpstr>'Personal RD (persona2, any x+1)'!Àrea_d'impressió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 Fe Martinez</dc:creator>
  <cp:keywords/>
  <dc:description/>
  <cp:lastModifiedBy>Mari Fe Martinez</cp:lastModifiedBy>
  <cp:revision/>
  <cp:lastPrinted>2025-03-17T08:22:46Z</cp:lastPrinted>
  <dcterms:created xsi:type="dcterms:W3CDTF">2024-03-06T07:15:16Z</dcterms:created>
  <dcterms:modified xsi:type="dcterms:W3CDTF">2025-03-17T08:23:11Z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0x010100B4C56720AD75B5498D31A1A704B7C84B</vt:lpwstr>
  </property>
  <property fmtid="{D5CDD505-2E9C-101B-9397-08002B2CF9AE}" pid="3" name="MediaServiceImageTags">
    <vt:lpwstr/>
  </property>
</Properties>
</file>