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fficeaccio-my.sharepoint.com/personal/marta_santamaria_officeaccio_onmicrosoft_com/Documents/Escriptori/AVALUACIÓ ADMINISTRATIVA/PUBLICACIONS WEB/CO INVERSIÓ 2023/Documentació/"/>
    </mc:Choice>
  </mc:AlternateContent>
  <xr:revisionPtr revIDLastSave="0" documentId="8_{AC13F635-3B1B-4422-8E54-6FD669099433}" xr6:coauthVersionLast="47" xr6:coauthVersionMax="47" xr10:uidLastSave="{00000000-0000-0000-0000-000000000000}"/>
  <bookViews>
    <workbookView xWindow="-120" yWindow="-120" windowWidth="29040" windowHeight="15840" firstSheet="1" activeTab="1" xr2:uid="{CFFB4171-4D2F-41D0-8692-A43A15F893A3}"/>
  </bookViews>
  <sheets>
    <sheet name="Personal (persona 1, any X)" sheetId="1" r:id="rId1"/>
    <sheet name="Personal (persona 1, any X+1)" sheetId="11" r:id="rId2"/>
    <sheet name="Personal (persona 2, any X)" sheetId="12" r:id="rId3"/>
    <sheet name="Personal (persona 2, any X+1)" sheetId="1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13" l="1"/>
  <c r="H33" i="13"/>
  <c r="G33" i="13"/>
  <c r="G32" i="13"/>
  <c r="F32" i="13"/>
  <c r="E32" i="13"/>
  <c r="D32" i="13"/>
  <c r="I25" i="13"/>
  <c r="I31" i="13" s="1"/>
  <c r="H25" i="13"/>
  <c r="H29" i="13" s="1"/>
  <c r="G25" i="13"/>
  <c r="F25" i="13"/>
  <c r="F33" i="13" s="1"/>
  <c r="E25" i="13"/>
  <c r="E33" i="13" s="1"/>
  <c r="D25" i="13"/>
  <c r="D33" i="13" s="1"/>
  <c r="J24" i="13"/>
  <c r="J23" i="13"/>
  <c r="J22" i="13"/>
  <c r="J21" i="13"/>
  <c r="J20" i="13"/>
  <c r="J19" i="13"/>
  <c r="J18" i="13"/>
  <c r="J17" i="13"/>
  <c r="J16" i="13"/>
  <c r="J15" i="13"/>
  <c r="J14" i="13"/>
  <c r="J13" i="13"/>
  <c r="J12" i="13"/>
  <c r="J11" i="13"/>
  <c r="J10" i="13"/>
  <c r="J9" i="13"/>
  <c r="I33" i="12"/>
  <c r="H33" i="12"/>
  <c r="G33" i="12"/>
  <c r="G32" i="12"/>
  <c r="F32" i="12"/>
  <c r="E32" i="12"/>
  <c r="D32" i="12"/>
  <c r="I25" i="12"/>
  <c r="I31" i="12" s="1"/>
  <c r="H25" i="12"/>
  <c r="H31" i="12" s="1"/>
  <c r="G25" i="12"/>
  <c r="F25" i="12"/>
  <c r="F33" i="12" s="1"/>
  <c r="E25" i="12"/>
  <c r="E33" i="12" s="1"/>
  <c r="D25" i="12"/>
  <c r="D33" i="12" s="1"/>
  <c r="J24" i="12"/>
  <c r="J23" i="12"/>
  <c r="J22" i="12"/>
  <c r="J21" i="12"/>
  <c r="J20" i="12"/>
  <c r="J19" i="12"/>
  <c r="J18" i="12"/>
  <c r="J17" i="12"/>
  <c r="J16" i="12"/>
  <c r="J15" i="12"/>
  <c r="J14" i="12"/>
  <c r="J13" i="12"/>
  <c r="J12" i="12"/>
  <c r="J11" i="12"/>
  <c r="J10" i="12"/>
  <c r="J9" i="12"/>
  <c r="I33" i="11"/>
  <c r="H33" i="11"/>
  <c r="G33" i="11"/>
  <c r="G32" i="11"/>
  <c r="F32" i="11"/>
  <c r="E32" i="11"/>
  <c r="D32" i="11"/>
  <c r="I25" i="11"/>
  <c r="I31" i="11" s="1"/>
  <c r="H25" i="11"/>
  <c r="H29" i="11" s="1"/>
  <c r="G25" i="11"/>
  <c r="F25" i="11"/>
  <c r="E25" i="11"/>
  <c r="E33" i="11" s="1"/>
  <c r="D25" i="11"/>
  <c r="D33" i="11" s="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9" i="1"/>
  <c r="J25" i="11" l="1"/>
  <c r="L16" i="11" s="1"/>
  <c r="I29" i="11"/>
  <c r="J25" i="12"/>
  <c r="K21" i="12" s="1"/>
  <c r="H30" i="12"/>
  <c r="J30" i="12" s="1"/>
  <c r="I30" i="12"/>
  <c r="L30" i="12" s="1"/>
  <c r="H29" i="12"/>
  <c r="J32" i="12"/>
  <c r="I29" i="12"/>
  <c r="H32" i="12"/>
  <c r="I29" i="13"/>
  <c r="L29" i="13" s="1"/>
  <c r="J33" i="13"/>
  <c r="J29" i="13"/>
  <c r="K29" i="13" s="1"/>
  <c r="H32" i="13"/>
  <c r="J32" i="13" s="1"/>
  <c r="I32" i="13"/>
  <c r="H30" i="13"/>
  <c r="I30" i="13"/>
  <c r="H31" i="13"/>
  <c r="J25" i="13"/>
  <c r="J31" i="12"/>
  <c r="L31" i="12" s="1"/>
  <c r="J33" i="12"/>
  <c r="L21" i="12"/>
  <c r="K12" i="12"/>
  <c r="L17" i="12"/>
  <c r="L12" i="12"/>
  <c r="K23" i="12"/>
  <c r="J29" i="12"/>
  <c r="K29" i="12" s="1"/>
  <c r="K32" i="12" s="1"/>
  <c r="K16" i="12"/>
  <c r="K18" i="12"/>
  <c r="L23" i="12"/>
  <c r="K13" i="12"/>
  <c r="L18" i="12"/>
  <c r="I32" i="12"/>
  <c r="L16" i="12"/>
  <c r="L11" i="12"/>
  <c r="L13" i="12"/>
  <c r="L24" i="12"/>
  <c r="L19" i="12"/>
  <c r="K30" i="12"/>
  <c r="L9" i="12"/>
  <c r="K20" i="12"/>
  <c r="K15" i="12"/>
  <c r="L20" i="12"/>
  <c r="K24" i="12"/>
  <c r="K19" i="12"/>
  <c r="K9" i="12"/>
  <c r="L14" i="12"/>
  <c r="K10" i="12"/>
  <c r="L15" i="12"/>
  <c r="K11" i="12"/>
  <c r="K22" i="12"/>
  <c r="K17" i="12"/>
  <c r="K22" i="11"/>
  <c r="L19" i="11"/>
  <c r="L24" i="11"/>
  <c r="J29" i="11"/>
  <c r="L29" i="11" s="1"/>
  <c r="H32" i="11"/>
  <c r="J32" i="11" s="1"/>
  <c r="I32" i="11"/>
  <c r="H30" i="11"/>
  <c r="I30" i="11"/>
  <c r="H31" i="11"/>
  <c r="F33" i="11"/>
  <c r="J33" i="11" s="1"/>
  <c r="I33" i="1"/>
  <c r="H33" i="1"/>
  <c r="D25" i="1"/>
  <c r="G33" i="1"/>
  <c r="J24" i="1"/>
  <c r="G32" i="1"/>
  <c r="F32" i="1"/>
  <c r="E32" i="1"/>
  <c r="D32" i="1"/>
  <c r="I25" i="1"/>
  <c r="I30" i="1" s="1"/>
  <c r="H25" i="1"/>
  <c r="H30" i="1" s="1"/>
  <c r="J30" i="1" s="1"/>
  <c r="G25" i="1"/>
  <c r="F25" i="1"/>
  <c r="E25" i="1"/>
  <c r="K29" i="11" l="1"/>
  <c r="L14" i="11"/>
  <c r="K20" i="11"/>
  <c r="L23" i="11"/>
  <c r="K12" i="11"/>
  <c r="K15" i="11"/>
  <c r="L18" i="11"/>
  <c r="L20" i="11"/>
  <c r="K17" i="11"/>
  <c r="L22" i="11"/>
  <c r="L13" i="11"/>
  <c r="L21" i="11"/>
  <c r="L11" i="11"/>
  <c r="L17" i="11"/>
  <c r="K16" i="11"/>
  <c r="K14" i="11"/>
  <c r="K9" i="11"/>
  <c r="K25" i="11" s="1"/>
  <c r="K23" i="11"/>
  <c r="K18" i="11"/>
  <c r="L9" i="11"/>
  <c r="L25" i="11" s="1"/>
  <c r="L12" i="11"/>
  <c r="K10" i="11"/>
  <c r="K13" i="11"/>
  <c r="L10" i="11"/>
  <c r="L15" i="11"/>
  <c r="K24" i="11"/>
  <c r="K21" i="11"/>
  <c r="K19" i="11"/>
  <c r="K11" i="11"/>
  <c r="L10" i="12"/>
  <c r="K14" i="12"/>
  <c r="L22" i="12"/>
  <c r="L29" i="12"/>
  <c r="L32" i="12" s="1"/>
  <c r="K31" i="12"/>
  <c r="J30" i="13"/>
  <c r="K30" i="13" s="1"/>
  <c r="J31" i="13"/>
  <c r="L31" i="13" s="1"/>
  <c r="L22" i="13"/>
  <c r="K17" i="13"/>
  <c r="K22" i="13"/>
  <c r="L11" i="13"/>
  <c r="L10" i="13"/>
  <c r="K10" i="13"/>
  <c r="L16" i="13"/>
  <c r="K11" i="13"/>
  <c r="L15" i="13"/>
  <c r="L21" i="13"/>
  <c r="K16" i="13"/>
  <c r="K21" i="13"/>
  <c r="L20" i="13"/>
  <c r="K15" i="13"/>
  <c r="K20" i="13"/>
  <c r="L9" i="13"/>
  <c r="L14" i="13"/>
  <c r="K9" i="13"/>
  <c r="K13" i="13"/>
  <c r="L12" i="13"/>
  <c r="L19" i="13"/>
  <c r="K14" i="13"/>
  <c r="L24" i="13"/>
  <c r="K19" i="13"/>
  <c r="K24" i="13"/>
  <c r="L13" i="13"/>
  <c r="K12" i="13"/>
  <c r="L18" i="13"/>
  <c r="L23" i="13"/>
  <c r="K18" i="13"/>
  <c r="L17" i="13"/>
  <c r="K23" i="13"/>
  <c r="L25" i="12"/>
  <c r="L33" i="12" s="1"/>
  <c r="K25" i="12"/>
  <c r="K33" i="12" s="1"/>
  <c r="J31" i="11"/>
  <c r="L31" i="11" s="1"/>
  <c r="J30" i="11"/>
  <c r="L30" i="11" s="1"/>
  <c r="L32" i="11" s="1"/>
  <c r="F33" i="1"/>
  <c r="E33" i="1"/>
  <c r="D33" i="1"/>
  <c r="L30" i="1"/>
  <c r="I31" i="1"/>
  <c r="I32" i="1"/>
  <c r="K30" i="1"/>
  <c r="H32" i="1"/>
  <c r="J32" i="1" s="1"/>
  <c r="J25" i="1"/>
  <c r="K20" i="1" s="1"/>
  <c r="H31" i="1"/>
  <c r="H29" i="1"/>
  <c r="I29" i="1"/>
  <c r="L33" i="11" l="1"/>
  <c r="L30" i="13"/>
  <c r="L32" i="13" s="1"/>
  <c r="K25" i="13"/>
  <c r="L25" i="13"/>
  <c r="L33" i="13" s="1"/>
  <c r="K31" i="13"/>
  <c r="K32" i="13" s="1"/>
  <c r="K30" i="11"/>
  <c r="K31" i="11"/>
  <c r="J33" i="1"/>
  <c r="L10" i="1"/>
  <c r="L18" i="1"/>
  <c r="L11" i="1"/>
  <c r="K13" i="1"/>
  <c r="L21" i="1"/>
  <c r="L19" i="1"/>
  <c r="L12" i="1"/>
  <c r="L13" i="1"/>
  <c r="L22" i="1"/>
  <c r="L14" i="1"/>
  <c r="K23" i="1"/>
  <c r="K16" i="1"/>
  <c r="K14" i="1"/>
  <c r="L16" i="1"/>
  <c r="K15" i="1"/>
  <c r="K17" i="1"/>
  <c r="L23" i="1"/>
  <c r="L17" i="1"/>
  <c r="K10" i="1"/>
  <c r="K18" i="1"/>
  <c r="L15" i="1"/>
  <c r="K11" i="1"/>
  <c r="K24" i="1"/>
  <c r="K19" i="1"/>
  <c r="L24" i="1"/>
  <c r="K12" i="1"/>
  <c r="L20" i="1"/>
  <c r="K22" i="1"/>
  <c r="L9" i="1"/>
  <c r="K9" i="1"/>
  <c r="K21" i="1"/>
  <c r="J29" i="1"/>
  <c r="L29" i="1" s="1"/>
  <c r="J31" i="1"/>
  <c r="L31" i="1" s="1"/>
  <c r="K33" i="13" l="1"/>
  <c r="K32" i="11"/>
  <c r="K33" i="11" s="1"/>
  <c r="L32" i="1"/>
  <c r="K25" i="1"/>
  <c r="L25" i="1"/>
  <c r="K31" i="1"/>
  <c r="K29" i="1"/>
  <c r="K32" i="1" l="1"/>
  <c r="L33" i="1"/>
  <c r="K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</authors>
  <commentList>
    <comment ref="A8" authorId="0" shapeId="0" xr:uid="{3AF9E0A2-CE59-4F3D-9DEF-29F271995521}">
      <text>
        <r>
          <rPr>
            <b/>
            <sz val="9"/>
            <color indexed="81"/>
            <rFont val="Tahoma"/>
            <family val="2"/>
          </rPr>
          <t xml:space="preserve">ACCIÓ: </t>
        </r>
        <r>
          <rPr>
            <sz val="9"/>
            <color indexed="81"/>
            <rFont val="Tahoma"/>
            <family val="2"/>
          </rPr>
          <t>A l'Excel del compte justificatiu de la justificació a la columna C del número de factura o justificant escriviu: Per exemple, la nòmina del mes de març de 2020 seria 03N/2020, la nòmina de l’extra de juny 2020 seria 06E/2020 o el bonus de setembre de 2020 09B/2020</t>
        </r>
      </text>
    </comment>
    <comment ref="B8" authorId="0" shapeId="0" xr:uid="{01BA2CB0-702C-4923-B271-8F65BF949473}">
      <text>
        <r>
          <rPr>
            <b/>
            <sz val="9"/>
            <color indexed="81"/>
            <rFont val="Tahoma"/>
            <family val="2"/>
          </rPr>
          <t xml:space="preserve">ACCIÓ: </t>
        </r>
        <r>
          <rPr>
            <sz val="9"/>
            <color indexed="81"/>
            <rFont val="Tahoma"/>
            <family val="2"/>
          </rPr>
          <t>A l'Excel del compte justificatiu de la justificació a la columna C del número de factura o justificant escriviu: Per exemple, la nòmina del mes de març de 2020 seria 03N/2020, la nòmina de l’extra de juny 2020 seria 06E/2020 o el bonus de setembre de 2020 09B/2020</t>
        </r>
      </text>
    </comment>
    <comment ref="D8" authorId="0" shapeId="0" xr:uid="{6C826544-115A-4D37-B3A7-72993E6D88D0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
La remuneració total o total meritat en euros present a la nòmina. </t>
        </r>
      </text>
    </comment>
    <comment ref="E8" authorId="0" shapeId="0" xr:uid="{AEE2D57A-E73A-4501-9526-8905EDA749BB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
L’import mensual que es declara a la Seguretat Social per a cada persona treballadora i es troba present a la Relació Nominal de Treballadors</t>
        </r>
      </text>
    </comment>
    <comment ref="F8" authorId="0" shapeId="0" xr:uid="{53D8325F-A9B8-4A77-A4BA-C4546A65A65B}">
      <text>
        <r>
          <rPr>
            <b/>
            <sz val="9"/>
            <color indexed="81"/>
            <rFont val="Tahoma"/>
            <family val="2"/>
          </rPr>
          <t>ACCIÓ</t>
        </r>
        <r>
          <rPr>
            <sz val="9"/>
            <color indexed="81"/>
            <rFont val="Tahoma"/>
            <family val="2"/>
          </rPr>
          <t xml:space="preserve">
Si s’escau, l’import de les bonificacions mensuals a la Seguretat Social que pugui tenir la persona treballadora</t>
        </r>
      </text>
    </comment>
    <comment ref="G8" authorId="0" shapeId="0" xr:uid="{14E3B778-CC65-4FBA-A249-0FCDE4ECDD8D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
El percentatge d’aportació a la Seguretat Social mensual per part de l’empresa per a cada persona treballadora </t>
        </r>
      </text>
    </comment>
    <comment ref="H8" authorId="0" shapeId="0" xr:uid="{BF074F6C-057B-4C83-8B46-536C3FE39282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
El número d’hores laborables d’acord amb el conveni o el contracte treballades mensualment per la persona treballadora (detreure del còmput mensual les hores de vacances o baixes laborals)
</t>
        </r>
      </text>
    </comment>
    <comment ref="I8" authorId="0" shapeId="0" xr:uid="{1982009C-35BB-4088-B5D5-A2491199A948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
Del número total d’hores laborables mensuals aquelles que es dediquen al mes concret a l’actuació subvencionada</t>
        </r>
      </text>
    </comment>
    <comment ref="J8" authorId="0" shapeId="0" xr:uid="{75421C61-1512-4B37-B2BB-E06696981ADA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
Cost salarial per cada hora treballada en el còmput anual</t>
        </r>
      </text>
    </comment>
    <comment ref="A28" authorId="0" shapeId="0" xr:uid="{7B7939B0-E552-40EC-98CA-3AAE4225BFE4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 A l'Excel del compte justificatiu de la justificació a la columna C del número de factura o justificant escriviu: Per exemple, la nòmina del mes de març de 2020 seria 03N/2020, la nòmina de l’extra de juny 2020 seria 06E/2020 o el bonus de setembre de 2020 09B/2020</t>
        </r>
      </text>
    </comment>
    <comment ref="B28" authorId="0" shapeId="0" xr:uid="{F942A18E-E147-4C97-9EED-01F1AAC95901}">
      <text>
        <r>
          <rPr>
            <b/>
            <sz val="9"/>
            <color indexed="81"/>
            <rFont val="Tahoma"/>
            <family val="2"/>
          </rPr>
          <t xml:space="preserve">ACCIÓ: </t>
        </r>
        <r>
          <rPr>
            <sz val="9"/>
            <color indexed="81"/>
            <rFont val="Tahoma"/>
            <family val="2"/>
          </rPr>
          <t>A l'Excel del compte justificatiu de la justificació a la columna C del número de factura o justificant escriviu: Per exemple, la nòmina del mes de març de 2020 seria 03N/2020, la nòmina de l’extra de juny 2020 seria 06E/2020 o el bonus de setembre de 2020 09B/2020</t>
        </r>
      </text>
    </comment>
    <comment ref="D28" authorId="0" shapeId="0" xr:uid="{C9AFF730-0B7D-4C2D-A2C6-A63122112C27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
La remuneració total o total meritat en euros present a la nòmina. </t>
        </r>
      </text>
    </comment>
    <comment ref="E28" authorId="0" shapeId="0" xr:uid="{2BCA3A26-6FCD-40AF-A0E0-EC18A42347D8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
L’import mensual que es declara a la Seguretat Social per a cada persona treballadora i es troba present a la Relació Nominal de Treballadors</t>
        </r>
      </text>
    </comment>
    <comment ref="F28" authorId="0" shapeId="0" xr:uid="{0D974DE4-2912-419A-ACC4-B2E406226EC7}">
      <text>
        <r>
          <rPr>
            <b/>
            <sz val="9"/>
            <color indexed="81"/>
            <rFont val="Tahoma"/>
            <family val="2"/>
          </rPr>
          <t>ACCIÓ</t>
        </r>
        <r>
          <rPr>
            <sz val="9"/>
            <color indexed="81"/>
            <rFont val="Tahoma"/>
            <family val="2"/>
          </rPr>
          <t xml:space="preserve">
Si s’escau, l’import de les bonificacions mensuals a la Seguretat Social que pugui tenir la persona treballadora</t>
        </r>
      </text>
    </comment>
    <comment ref="G28" authorId="0" shapeId="0" xr:uid="{806C26D3-21BD-4C27-8646-01590FFA818E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
El percentatge d’aportació a la Seguretat Social mensual per part de l’empresa per a cada persona treballadora </t>
        </r>
      </text>
    </comment>
    <comment ref="H28" authorId="0" shapeId="0" xr:uid="{1317BE27-C903-45E0-8FD3-9DE7338120C2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
El número d’hores laborables d’acord amb el conveni o el contracte treballades anualment per la persona treballadora (detreure del còmput mensual les hores de vacances o baixes laborals)
</t>
        </r>
      </text>
    </comment>
    <comment ref="I28" authorId="0" shapeId="0" xr:uid="{A58C48D3-9FE5-48AB-B266-381458764F8A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
Del número total d’hores laborables anuals aquelles que es dediquen per any a l’actuació subvencionada</t>
        </r>
      </text>
    </comment>
    <comment ref="J28" authorId="0" shapeId="0" xr:uid="{E4D8C16B-1A3C-4931-8E19-06F172817B88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
Cost salarial per cada hora treballada en el còmput anual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</authors>
  <commentList>
    <comment ref="A8" authorId="0" shapeId="0" xr:uid="{128E6D08-C492-4FF8-8EC0-4CBBDFC20A08}">
      <text>
        <r>
          <rPr>
            <b/>
            <sz val="9"/>
            <color indexed="81"/>
            <rFont val="Tahoma"/>
            <family val="2"/>
          </rPr>
          <t xml:space="preserve">ACCIÓ: </t>
        </r>
        <r>
          <rPr>
            <sz val="9"/>
            <color indexed="81"/>
            <rFont val="Tahoma"/>
            <family val="2"/>
          </rPr>
          <t>A l'Excel del compte justificatiu de la justificació a la columna C del número de factura o justificant escriviu: Per exemple, la nòmina del mes de març de 2020 seria 03N/2020, la nòmina de l’extra de juny 2020 seria 06E/2020 o el bonus de setembre de 2020 09B/2020</t>
        </r>
      </text>
    </comment>
    <comment ref="B8" authorId="0" shapeId="0" xr:uid="{298D609D-F458-4DBC-A2B9-743790D3057B}">
      <text>
        <r>
          <rPr>
            <b/>
            <sz val="9"/>
            <color indexed="81"/>
            <rFont val="Tahoma"/>
            <family val="2"/>
          </rPr>
          <t xml:space="preserve">ACCIÓ: </t>
        </r>
        <r>
          <rPr>
            <sz val="9"/>
            <color indexed="81"/>
            <rFont val="Tahoma"/>
            <family val="2"/>
          </rPr>
          <t>A l'Excel del compte justificatiu de la justificació a la columna C del número de factura o justificant escriviu: Per exemple, la nòmina del mes de març de 2020 seria 03N/2020, la nòmina de l’extra de juny 2020 seria 06E/2020 o el bonus de setembre de 2020 09B/2020</t>
        </r>
      </text>
    </comment>
    <comment ref="D8" authorId="0" shapeId="0" xr:uid="{32A4C267-EB31-41DD-AB45-F892022120D0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
La remuneració total o total meritat en euros present a la nòmina. </t>
        </r>
      </text>
    </comment>
    <comment ref="E8" authorId="0" shapeId="0" xr:uid="{60625DAD-B298-40A5-A731-08964440F9AD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
L’import mensual que es declara a la Seguretat Social per a cada persona treballadora i es troba present a la Relació Nominal de Treballadors</t>
        </r>
      </text>
    </comment>
    <comment ref="F8" authorId="0" shapeId="0" xr:uid="{4E2E4AC9-79BF-4E1D-89B5-0239901A7FBA}">
      <text>
        <r>
          <rPr>
            <b/>
            <sz val="9"/>
            <color indexed="81"/>
            <rFont val="Tahoma"/>
            <family val="2"/>
          </rPr>
          <t>ACCIÓ</t>
        </r>
        <r>
          <rPr>
            <sz val="9"/>
            <color indexed="81"/>
            <rFont val="Tahoma"/>
            <family val="2"/>
          </rPr>
          <t xml:space="preserve">
Si s’escau, l’import de les bonificacions mensuals a la Seguretat Social que pugui tenir la persona treballadora</t>
        </r>
      </text>
    </comment>
    <comment ref="G8" authorId="0" shapeId="0" xr:uid="{DC1824F5-1B12-4C98-AA12-5D3973EA1454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
El percentatge d’aportació a la Seguretat Social mensual per part de l’empresa per a cada persona treballadora </t>
        </r>
      </text>
    </comment>
    <comment ref="H8" authorId="0" shapeId="0" xr:uid="{D34D12F6-8D6F-4572-9A5D-62B0B0DB6031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
El número d’hores laborables d’acord amb el conveni o el contracte treballades mensualment per la persona treballadora (detreure del còmput mensual les hores de vacances o baixes laborals)
</t>
        </r>
      </text>
    </comment>
    <comment ref="I8" authorId="0" shapeId="0" xr:uid="{4812DD9A-AF12-484F-9A81-44317C7E72CE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
Del número total d’hores laborables mensuals aquelles que es dediquen al mes concret a l’actuació subvencionada</t>
        </r>
      </text>
    </comment>
    <comment ref="J8" authorId="0" shapeId="0" xr:uid="{E3B5CDC4-69C7-438F-9082-6BB21C37C35B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
Cost salarial per cada hora treballada en el còmput anual</t>
        </r>
      </text>
    </comment>
    <comment ref="A28" authorId="0" shapeId="0" xr:uid="{E3F6D305-E130-424D-838B-4562A6DCE445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 A l'Excel del compte justificatiu de la justificació a la columna C del número de factura o justificant escriviu: Per exemple, la nòmina del mes de març de 2020 seria 03N/2020, la nòmina de l’extra de juny 2020 seria 06E/2020 o el bonus de setembre de 2020 09B/2020</t>
        </r>
      </text>
    </comment>
    <comment ref="B28" authorId="0" shapeId="0" xr:uid="{5E281909-6EDE-4C90-8460-06E35C77B211}">
      <text>
        <r>
          <rPr>
            <b/>
            <sz val="9"/>
            <color indexed="81"/>
            <rFont val="Tahoma"/>
            <family val="2"/>
          </rPr>
          <t xml:space="preserve">ACCIÓ: </t>
        </r>
        <r>
          <rPr>
            <sz val="9"/>
            <color indexed="81"/>
            <rFont val="Tahoma"/>
            <family val="2"/>
          </rPr>
          <t>A l'Excel del compte justificatiu de la justificació a la columna C del número de factura o justificant escriviu: Per exemple, la nòmina del mes de març de 2020 seria 03N/2020, la nòmina de l’extra de juny 2020 seria 06E/2020 o el bonus de setembre de 2020 09B/2020</t>
        </r>
      </text>
    </comment>
    <comment ref="D28" authorId="0" shapeId="0" xr:uid="{D039122D-3604-4D37-98FB-A19803B44F5F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
La remuneració total o total meritat en euros present a la nòmina. </t>
        </r>
      </text>
    </comment>
    <comment ref="E28" authorId="0" shapeId="0" xr:uid="{748E3D3B-7AE3-4BEC-8CD6-58EFF598C842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
L’import mensual que es declara a la Seguretat Social per a cada persona treballadora i es troba present a la Relació Nominal de Treballadors</t>
        </r>
      </text>
    </comment>
    <comment ref="F28" authorId="0" shapeId="0" xr:uid="{FC67A9DF-53EA-4AD1-B6C7-1A2E48AA75B2}">
      <text>
        <r>
          <rPr>
            <b/>
            <sz val="9"/>
            <color indexed="81"/>
            <rFont val="Tahoma"/>
            <family val="2"/>
          </rPr>
          <t>ACCIÓ</t>
        </r>
        <r>
          <rPr>
            <sz val="9"/>
            <color indexed="81"/>
            <rFont val="Tahoma"/>
            <family val="2"/>
          </rPr>
          <t xml:space="preserve">
Si s’escau, l’import de les bonificacions mensuals a la Seguretat Social que pugui tenir la persona treballadora</t>
        </r>
      </text>
    </comment>
    <comment ref="G28" authorId="0" shapeId="0" xr:uid="{6BF17887-1ACB-4504-84C2-685AAC068002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
El percentatge d’aportació a la Seguretat Social mensual per part de l’empresa per a cada persona treballadora </t>
        </r>
      </text>
    </comment>
    <comment ref="H28" authorId="0" shapeId="0" xr:uid="{62560255-AF2E-4926-8DAB-ADDFA2FA7BEB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
El número d’hores laborables d’acord amb el conveni o el contracte treballades anualment per la persona treballadora (detreure del còmput mensual les hores de vacances o baixes laborals)
</t>
        </r>
      </text>
    </comment>
    <comment ref="I28" authorId="0" shapeId="0" xr:uid="{B0023464-6A70-425B-A698-43063BD65995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
Del número total d’hores laborables anuals aquelles que es dediquen per any a l’actuació subvencionada</t>
        </r>
      </text>
    </comment>
    <comment ref="J28" authorId="0" shapeId="0" xr:uid="{C9BC5F37-1964-4D98-AD8F-5E19F77A023B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
Cost salarial per cada hora treballada en el còmput anual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</authors>
  <commentList>
    <comment ref="A8" authorId="0" shapeId="0" xr:uid="{18E86202-4C6F-48CB-95B3-1A637182F373}">
      <text>
        <r>
          <rPr>
            <b/>
            <sz val="9"/>
            <color indexed="81"/>
            <rFont val="Tahoma"/>
            <family val="2"/>
          </rPr>
          <t xml:space="preserve">ACCIÓ: </t>
        </r>
        <r>
          <rPr>
            <sz val="9"/>
            <color indexed="81"/>
            <rFont val="Tahoma"/>
            <family val="2"/>
          </rPr>
          <t>A l'Excel del compte justificatiu de la justificació a la columna C del número de factura o justificant escriviu: Per exemple, la nòmina del mes de març de 2020 seria 03N/2020, la nòmina de l’extra de juny 2020 seria 06E/2020 o el bonus de setembre de 2020 09B/2020</t>
        </r>
      </text>
    </comment>
    <comment ref="B8" authorId="0" shapeId="0" xr:uid="{7D0FB0FB-5166-4AD3-AE29-A8E3FE9ABC29}">
      <text>
        <r>
          <rPr>
            <b/>
            <sz val="9"/>
            <color indexed="81"/>
            <rFont val="Tahoma"/>
            <family val="2"/>
          </rPr>
          <t xml:space="preserve">ACCIÓ: </t>
        </r>
        <r>
          <rPr>
            <sz val="9"/>
            <color indexed="81"/>
            <rFont val="Tahoma"/>
            <family val="2"/>
          </rPr>
          <t>A l'Excel del compte justificatiu de la justificació a la columna C del número de factura o justificant escriviu: Per exemple, la nòmina del mes de març de 2020 seria 03N/2020, la nòmina de l’extra de juny 2020 seria 06E/2020 o el bonus de setembre de 2020 09B/2020</t>
        </r>
      </text>
    </comment>
    <comment ref="D8" authorId="0" shapeId="0" xr:uid="{AE545E40-3786-405C-8DEE-0DC5D9E7DC0B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
La remuneració total o total meritat en euros present a la nòmina. </t>
        </r>
      </text>
    </comment>
    <comment ref="E8" authorId="0" shapeId="0" xr:uid="{7EBB6E0D-0366-484B-8C83-8373C7756870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
L’import mensual que es declara a la Seguretat Social per a cada persona treballadora i es troba present a la Relació Nominal de Treballadors</t>
        </r>
      </text>
    </comment>
    <comment ref="F8" authorId="0" shapeId="0" xr:uid="{134EED7E-F5B8-49E3-A3B8-05CB68DDA785}">
      <text>
        <r>
          <rPr>
            <b/>
            <sz val="9"/>
            <color indexed="81"/>
            <rFont val="Tahoma"/>
            <family val="2"/>
          </rPr>
          <t>ACCIÓ</t>
        </r>
        <r>
          <rPr>
            <sz val="9"/>
            <color indexed="81"/>
            <rFont val="Tahoma"/>
            <family val="2"/>
          </rPr>
          <t xml:space="preserve">
Si s’escau, l’import de les bonificacions mensuals a la Seguretat Social que pugui tenir la persona treballadora</t>
        </r>
      </text>
    </comment>
    <comment ref="G8" authorId="0" shapeId="0" xr:uid="{DBC02182-3189-4876-8BE5-76E448E9E4DB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
El percentatge d’aportació a la Seguretat Social mensual per part de l’empresa per a cada persona treballadora </t>
        </r>
      </text>
    </comment>
    <comment ref="H8" authorId="0" shapeId="0" xr:uid="{56EC43B0-59F7-4CB3-993A-262CCB29A75B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
El número d’hores laborables d’acord amb el conveni o el contracte treballades mensualment per la persona treballadora (detreure del còmput mensual les hores de vacances o baixes laborals)
</t>
        </r>
      </text>
    </comment>
    <comment ref="I8" authorId="0" shapeId="0" xr:uid="{D28869AB-62BA-4C9E-A3AD-0E958D5ED670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
Del número total d’hores laborables mensuals aquelles que es dediquen al mes concret a l’actuació subvencionada</t>
        </r>
      </text>
    </comment>
    <comment ref="J8" authorId="0" shapeId="0" xr:uid="{25A68584-DA5B-4E99-A12F-BF66446D6A38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
Cost salarial per cada hora treballada en el còmput anual</t>
        </r>
      </text>
    </comment>
    <comment ref="A28" authorId="0" shapeId="0" xr:uid="{F420E524-BB19-496A-BAE7-7C071D9FE078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 A l'Excel del compte justificatiu de la justificació a la columna C del número de factura o justificant escriviu: Per exemple, la nòmina del mes de març de 2020 seria 03N/2020, la nòmina de l’extra de juny 2020 seria 06E/2020 o el bonus de setembre de 2020 09B/2020</t>
        </r>
      </text>
    </comment>
    <comment ref="B28" authorId="0" shapeId="0" xr:uid="{96C0E161-3F36-4FB6-B725-043F186D25D6}">
      <text>
        <r>
          <rPr>
            <b/>
            <sz val="9"/>
            <color indexed="81"/>
            <rFont val="Tahoma"/>
            <family val="2"/>
          </rPr>
          <t xml:space="preserve">ACCIÓ: </t>
        </r>
        <r>
          <rPr>
            <sz val="9"/>
            <color indexed="81"/>
            <rFont val="Tahoma"/>
            <family val="2"/>
          </rPr>
          <t>A l'Excel del compte justificatiu de la justificació a la columna C del número de factura o justificant escriviu: Per exemple, la nòmina del mes de març de 2020 seria 03N/2020, la nòmina de l’extra de juny 2020 seria 06E/2020 o el bonus de setembre de 2020 09B/2020</t>
        </r>
      </text>
    </comment>
    <comment ref="D28" authorId="0" shapeId="0" xr:uid="{5E59B09B-BD82-434B-83A4-935C452964BA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
La remuneració total o total meritat en euros present a la nòmina. </t>
        </r>
      </text>
    </comment>
    <comment ref="E28" authorId="0" shapeId="0" xr:uid="{15F38D81-D3D2-4DDB-96CA-4319E316017F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
L’import mensual que es declara a la Seguretat Social per a cada persona treballadora i es troba present a la Relació Nominal de Treballadors</t>
        </r>
      </text>
    </comment>
    <comment ref="F28" authorId="0" shapeId="0" xr:uid="{CEC62BA5-10CE-45A7-9124-41D1064B247E}">
      <text>
        <r>
          <rPr>
            <b/>
            <sz val="9"/>
            <color indexed="81"/>
            <rFont val="Tahoma"/>
            <family val="2"/>
          </rPr>
          <t>ACCIÓ</t>
        </r>
        <r>
          <rPr>
            <sz val="9"/>
            <color indexed="81"/>
            <rFont val="Tahoma"/>
            <family val="2"/>
          </rPr>
          <t xml:space="preserve">
Si s’escau, l’import de les bonificacions mensuals a la Seguretat Social que pugui tenir la persona treballadora</t>
        </r>
      </text>
    </comment>
    <comment ref="G28" authorId="0" shapeId="0" xr:uid="{5049F4F7-7C49-46A6-96B1-4C70063CB118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
El percentatge d’aportació a la Seguretat Social mensual per part de l’empresa per a cada persona treballadora </t>
        </r>
      </text>
    </comment>
    <comment ref="H28" authorId="0" shapeId="0" xr:uid="{DADF9288-6F83-4708-9428-151C38A38013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
El número d’hores laborables d’acord amb el conveni o el contracte treballades anualment per la persona treballadora (detreure del còmput mensual les hores de vacances o baixes laborals)
</t>
        </r>
      </text>
    </comment>
    <comment ref="I28" authorId="0" shapeId="0" xr:uid="{3720A7AD-73D5-4CDC-865A-01A75C7ECF58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
Del número total d’hores laborables anuals aquelles que es dediquen per any a l’actuació subvencionada</t>
        </r>
      </text>
    </comment>
    <comment ref="J28" authorId="0" shapeId="0" xr:uid="{9C8E9357-C10C-4D08-9221-9F052C3198D9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
Cost salarial per cada hora treballada en el còmput anual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</authors>
  <commentList>
    <comment ref="A8" authorId="0" shapeId="0" xr:uid="{E9F05D3C-3635-4109-96DD-3AD458396738}">
      <text>
        <r>
          <rPr>
            <b/>
            <sz val="9"/>
            <color indexed="81"/>
            <rFont val="Tahoma"/>
            <family val="2"/>
          </rPr>
          <t xml:space="preserve">ACCIÓ: </t>
        </r>
        <r>
          <rPr>
            <sz val="9"/>
            <color indexed="81"/>
            <rFont val="Tahoma"/>
            <family val="2"/>
          </rPr>
          <t>A l'Excel del compte justificatiu de la justificació a la columna C del número de factura o justificant escriviu: Per exemple, la nòmina del mes de març de 2020 seria 03N/2020, la nòmina de l’extra de juny 2020 seria 06E/2020 o el bonus de setembre de 2020 09B/2020</t>
        </r>
      </text>
    </comment>
    <comment ref="B8" authorId="0" shapeId="0" xr:uid="{D864557B-96BF-4AAE-9C0A-964E1EE2D4F3}">
      <text>
        <r>
          <rPr>
            <b/>
            <sz val="9"/>
            <color indexed="81"/>
            <rFont val="Tahoma"/>
            <family val="2"/>
          </rPr>
          <t xml:space="preserve">ACCIÓ: </t>
        </r>
        <r>
          <rPr>
            <sz val="9"/>
            <color indexed="81"/>
            <rFont val="Tahoma"/>
            <family val="2"/>
          </rPr>
          <t>A l'Excel del compte justificatiu de la justificació a la columna C del número de factura o justificant escriviu: Per exemple, la nòmina del mes de març de 2020 seria 03N/2020, la nòmina de l’extra de juny 2020 seria 06E/2020 o el bonus de setembre de 2020 09B/2020</t>
        </r>
      </text>
    </comment>
    <comment ref="D8" authorId="0" shapeId="0" xr:uid="{07E5F393-F6DD-45FC-A2DD-AC85A1028A07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
La remuneració total o total meritat en euros present a la nòmina. </t>
        </r>
      </text>
    </comment>
    <comment ref="E8" authorId="0" shapeId="0" xr:uid="{2BA916F6-8E17-4E12-B6C6-7ED08AB20243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
L’import mensual que es declara a la Seguretat Social per a cada persona treballadora i es troba present a la Relació Nominal de Treballadors</t>
        </r>
      </text>
    </comment>
    <comment ref="F8" authorId="0" shapeId="0" xr:uid="{5B4F15DC-3B5A-4F0F-AA29-518A469818E2}">
      <text>
        <r>
          <rPr>
            <b/>
            <sz val="9"/>
            <color indexed="81"/>
            <rFont val="Tahoma"/>
            <family val="2"/>
          </rPr>
          <t>ACCIÓ</t>
        </r>
        <r>
          <rPr>
            <sz val="9"/>
            <color indexed="81"/>
            <rFont val="Tahoma"/>
            <family val="2"/>
          </rPr>
          <t xml:space="preserve">
Si s’escau, l’import de les bonificacions mensuals a la Seguretat Social que pugui tenir la persona treballadora</t>
        </r>
      </text>
    </comment>
    <comment ref="G8" authorId="0" shapeId="0" xr:uid="{6D5078BB-D6EA-48A7-BDF5-E199A274641E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
El percentatge d’aportació a la Seguretat Social mensual per part de l’empresa per a cada persona treballadora </t>
        </r>
      </text>
    </comment>
    <comment ref="H8" authorId="0" shapeId="0" xr:uid="{E6F49BC1-5F7E-4431-A998-013CA4FD4B98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
El número d’hores laborables d’acord amb el conveni o el contracte treballades mensualment per la persona treballadora (detreure del còmput mensual les hores de vacances o baixes laborals)
</t>
        </r>
      </text>
    </comment>
    <comment ref="I8" authorId="0" shapeId="0" xr:uid="{6E77CD55-231E-4017-BE00-7072176FB3A8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
Del número total d’hores laborables mensuals aquelles que es dediquen al mes concret a l’actuació subvencionada</t>
        </r>
      </text>
    </comment>
    <comment ref="J8" authorId="0" shapeId="0" xr:uid="{32C6AC8D-B411-48A0-B79E-B9D2A9A4BAC7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
Cost salarial per cada hora treballada en el còmput anual</t>
        </r>
      </text>
    </comment>
    <comment ref="A28" authorId="0" shapeId="0" xr:uid="{BCBC5C34-1329-4132-B19A-8524D19C9D56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 A l'Excel del compte justificatiu de la justificació a la columna C del número de factura o justificant escriviu: Per exemple, la nòmina del mes de març de 2020 seria 03N/2020, la nòmina de l’extra de juny 2020 seria 06E/2020 o el bonus de setembre de 2020 09B/2020</t>
        </r>
      </text>
    </comment>
    <comment ref="B28" authorId="0" shapeId="0" xr:uid="{6ACA6A1A-059B-4228-90B0-0401829D233E}">
      <text>
        <r>
          <rPr>
            <b/>
            <sz val="9"/>
            <color indexed="81"/>
            <rFont val="Tahoma"/>
            <family val="2"/>
          </rPr>
          <t xml:space="preserve">ACCIÓ: </t>
        </r>
        <r>
          <rPr>
            <sz val="9"/>
            <color indexed="81"/>
            <rFont val="Tahoma"/>
            <family val="2"/>
          </rPr>
          <t>A l'Excel del compte justificatiu de la justificació a la columna C del número de factura o justificant escriviu: Per exemple, la nòmina del mes de març de 2020 seria 03N/2020, la nòmina de l’extra de juny 2020 seria 06E/2020 o el bonus de setembre de 2020 09B/2020</t>
        </r>
      </text>
    </comment>
    <comment ref="D28" authorId="0" shapeId="0" xr:uid="{653D4AA1-9D97-4BD0-8FD9-57BE20897CF5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
La remuneració total o total meritat en euros present a la nòmina. </t>
        </r>
      </text>
    </comment>
    <comment ref="E28" authorId="0" shapeId="0" xr:uid="{A8C37488-7A7E-420D-A603-2703EAE5684E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
L’import mensual que es declara a la Seguretat Social per a cada persona treballadora i es troba present a la Relació Nominal de Treballadors</t>
        </r>
      </text>
    </comment>
    <comment ref="F28" authorId="0" shapeId="0" xr:uid="{1E375D41-0887-46E3-B841-0D8D56CB2351}">
      <text>
        <r>
          <rPr>
            <b/>
            <sz val="9"/>
            <color indexed="81"/>
            <rFont val="Tahoma"/>
            <family val="2"/>
          </rPr>
          <t>ACCIÓ</t>
        </r>
        <r>
          <rPr>
            <sz val="9"/>
            <color indexed="81"/>
            <rFont val="Tahoma"/>
            <family val="2"/>
          </rPr>
          <t xml:space="preserve">
Si s’escau, l’import de les bonificacions mensuals a la Seguretat Social que pugui tenir la persona treballadora</t>
        </r>
      </text>
    </comment>
    <comment ref="G28" authorId="0" shapeId="0" xr:uid="{0DC43F76-1C55-4CBD-AF3B-3A2349394C0C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
El percentatge d’aportació a la Seguretat Social mensual per part de l’empresa per a cada persona treballadora </t>
        </r>
      </text>
    </comment>
    <comment ref="H28" authorId="0" shapeId="0" xr:uid="{735B8D95-1F75-426C-BCB0-A29BF6DFF795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
El número d’hores laborables d’acord amb el conveni o el contracte treballades anualment per la persona treballadora (detreure del còmput mensual les hores de vacances o baixes laborals)
</t>
        </r>
      </text>
    </comment>
    <comment ref="I28" authorId="0" shapeId="0" xr:uid="{3F385385-EF9D-49D0-8E7B-63DFE004AF54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
Del número total d’hores laborables anuals aquelles que es dediquen per any a l’actuació subvencionada</t>
        </r>
      </text>
    </comment>
    <comment ref="J28" authorId="0" shapeId="0" xr:uid="{9E4E6E73-32AE-4A7D-BFA5-C59AAFE7BBEC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
Cost salarial per cada hora treballada en el còmput anual</t>
        </r>
      </text>
    </comment>
  </commentList>
</comments>
</file>

<file path=xl/sharedStrings.xml><?xml version="1.0" encoding="utf-8"?>
<sst xmlns="http://schemas.openxmlformats.org/spreadsheetml/2006/main" count="180" uniqueCount="36">
  <si>
    <t>REALITZAR UN ÚNIC FULL PER ANY I PER PERSONA TREBALLADORA. EN CAS DE DIVERSES PERSONES TREBALLADORES I/O ANYS UTILITZAR DIFERENTS PESTANYES</t>
  </si>
  <si>
    <t>SALARI MENSUAL</t>
  </si>
  <si>
    <t>Nom i cognoms persona treballadora</t>
  </si>
  <si>
    <t>Salari brut</t>
  </si>
  <si>
    <t>Contingències comuns</t>
  </si>
  <si>
    <t>Bonificacions</t>
  </si>
  <si>
    <t>% Quota patronal</t>
  </si>
  <si>
    <t>Hores imputades a l'acció</t>
  </si>
  <si>
    <t>Cost / hora anual</t>
  </si>
  <si>
    <t>SUBTOTAL 1</t>
  </si>
  <si>
    <t>Gener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</si>
  <si>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</si>
  <si>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</si>
  <si>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</si>
  <si>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</si>
  <si>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</si>
  <si>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</si>
  <si>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</si>
  <si>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</si>
  <si>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</si>
  <si>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</si>
  <si>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Desembre</t>
  </si>
  <si>
    <t>Bonus</t>
  </si>
  <si>
    <t>BONUS</t>
  </si>
  <si>
    <t>Hores laborables anuals treballades</t>
  </si>
  <si>
    <t>TOTAL</t>
  </si>
  <si>
    <t>Hores laborables mensuals treballades</t>
  </si>
  <si>
    <t>Import total justificat
 (columna I del compte justificatiu)</t>
  </si>
  <si>
    <t>Import imputat a l'acció 
(columna K del compte justificatiu)</t>
  </si>
  <si>
    <t>SUBTOTAL 2</t>
  </si>
  <si>
    <t>Any (seleccionar de la llista desplegable)</t>
  </si>
  <si>
    <t>Mes (seleccionar de la llista desplegable)</t>
  </si>
  <si>
    <t>Bonus any (seleccionar de la llista desplegable)</t>
  </si>
  <si>
    <t>Bonus (seleccionar de la llista desplegable)</t>
  </si>
  <si>
    <t>Extra</t>
  </si>
  <si>
    <t>Endarreriment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</si>
</sst>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[$€-403]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b/>
      <sz val="10"/>
      <color theme="0"/>
      <name val="Calibri"/>
      <family val="2"/>
    </font>
    <font>
      <sz val="10"/>
      <color theme="0"/>
      <name val="Calibri"/>
      <family val="2"/>
    </font>
    <font>
      <sz val="10"/>
      <color rgb="FF00000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color theme="0" tint="-0.249977111117893"/>
      <name val="Calibri"/>
      <family val="2"/>
    </font>
    <font>
      <b/>
      <sz val="13.3"/>
      <color rgb="FF0000FF"/>
      <name val="Calibri"/>
      <family val="2"/>
    </font>
    <font>
      <b/>
      <sz val="13.3"/>
      <name val="Calibri"/>
      <family val="2"/>
    </font>
    <font>
      <b/>
      <sz val="11"/>
      <color theme="0"/>
      <name val="Calibri"/>
      <family val="2"/>
    </font>
    <font>
      <b/>
      <sz val="13.3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0C0"/>
        <bgColor theme="4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FFFF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/>
      <right style="medium">
        <color rgb="FF000000"/>
      </right>
      <top style="thin">
        <color theme="4"/>
      </top>
      <bottom/>
      <diagonal/>
    </border>
    <border>
      <left/>
      <right style="thin">
        <color rgb="FF000000"/>
      </right>
      <top style="thin">
        <color theme="4"/>
      </top>
      <bottom/>
      <diagonal/>
    </border>
    <border>
      <left/>
      <right style="thin">
        <color rgb="FF000000"/>
      </right>
      <top style="thin">
        <color theme="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theme="4"/>
      </top>
      <bottom style="thin">
        <color rgb="FF000000"/>
      </bottom>
      <diagonal/>
    </border>
    <border>
      <left style="thin">
        <color rgb="FF000000"/>
      </left>
      <right/>
      <top style="thin">
        <color theme="4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theme="4"/>
      </top>
      <bottom/>
      <diagonal/>
    </border>
    <border>
      <left style="thin">
        <color rgb="FF000000"/>
      </left>
      <right/>
      <top style="thin">
        <color theme="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theme="4"/>
      </top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theme="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30" xfId="0" applyNumberFormat="1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2" fontId="10" fillId="7" borderId="19" xfId="0" applyNumberFormat="1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164" fontId="5" fillId="0" borderId="6" xfId="0" applyNumberFormat="1" applyFont="1" applyBorder="1" applyAlignment="1" applyProtection="1">
      <alignment horizontal="center" vertical="center"/>
      <protection locked="0"/>
    </xf>
    <xf numFmtId="10" fontId="5" fillId="0" borderId="6" xfId="0" applyNumberFormat="1" applyFont="1" applyBorder="1" applyAlignment="1" applyProtection="1">
      <alignment horizontal="center" vertical="center"/>
      <protection locked="0"/>
    </xf>
    <xf numFmtId="2" fontId="5" fillId="0" borderId="7" xfId="0" applyNumberFormat="1" applyFont="1" applyBorder="1" applyAlignment="1" applyProtection="1">
      <alignment horizontal="center" vertical="center"/>
      <protection locked="0"/>
    </xf>
    <xf numFmtId="2" fontId="5" fillId="0" borderId="4" xfId="0" applyNumberFormat="1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4" fontId="5" fillId="0" borderId="13" xfId="0" applyNumberFormat="1" applyFont="1" applyBorder="1" applyAlignment="1" applyProtection="1">
      <alignment horizontal="left" vertical="center"/>
      <protection locked="0"/>
    </xf>
    <xf numFmtId="164" fontId="5" fillId="0" borderId="15" xfId="0" applyNumberFormat="1" applyFont="1" applyBorder="1" applyAlignment="1" applyProtection="1">
      <alignment horizontal="center" vertical="center"/>
      <protection locked="0"/>
    </xf>
    <xf numFmtId="164" fontId="5" fillId="0" borderId="16" xfId="0" applyNumberFormat="1" applyFont="1" applyBorder="1" applyAlignment="1" applyProtection="1">
      <alignment horizontal="center" vertical="center"/>
      <protection locked="0"/>
    </xf>
    <xf numFmtId="164" fontId="5" fillId="5" borderId="17" xfId="0" applyNumberFormat="1" applyFont="1" applyFill="1" applyBorder="1" applyAlignment="1" applyProtection="1">
      <alignment horizontal="center" vertical="center"/>
      <protection locked="0"/>
    </xf>
    <xf numFmtId="10" fontId="5" fillId="5" borderId="15" xfId="0" applyNumberFormat="1" applyFont="1" applyFill="1" applyBorder="1" applyAlignment="1" applyProtection="1">
      <alignment horizontal="center" vertical="center" wrapText="1"/>
      <protection locked="0"/>
    </xf>
    <xf numFmtId="2" fontId="5" fillId="5" borderId="17" xfId="0" applyNumberFormat="1" applyFont="1" applyFill="1" applyBorder="1" applyAlignment="1" applyProtection="1">
      <alignment horizontal="center" vertical="center"/>
      <protection locked="0"/>
    </xf>
    <xf numFmtId="2" fontId="5" fillId="5" borderId="10" xfId="0" applyNumberFormat="1" applyFont="1" applyFill="1" applyBorder="1" applyAlignment="1" applyProtection="1">
      <alignment horizontal="center" vertical="center"/>
      <protection locked="0"/>
    </xf>
    <xf numFmtId="164" fontId="5" fillId="5" borderId="16" xfId="0" applyNumberFormat="1" applyFont="1" applyFill="1" applyBorder="1" applyAlignment="1" applyProtection="1">
      <alignment horizontal="center" vertical="center"/>
      <protection locked="0"/>
    </xf>
    <xf numFmtId="10" fontId="5" fillId="5" borderId="16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18" xfId="0" applyNumberFormat="1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164" fontId="5" fillId="0" borderId="21" xfId="0" applyNumberFormat="1" applyFont="1" applyBorder="1" applyAlignment="1" applyProtection="1">
      <alignment horizontal="center" vertical="center"/>
      <protection locked="0"/>
    </xf>
    <xf numFmtId="164" fontId="5" fillId="0" borderId="22" xfId="0" applyNumberFormat="1" applyFont="1" applyBorder="1" applyAlignment="1" applyProtection="1">
      <alignment horizontal="center" vertical="center"/>
      <protection locked="0"/>
    </xf>
    <xf numFmtId="164" fontId="5" fillId="5" borderId="21" xfId="0" applyNumberFormat="1" applyFont="1" applyFill="1" applyBorder="1" applyAlignment="1" applyProtection="1">
      <alignment horizontal="center" vertical="center"/>
      <protection locked="0"/>
    </xf>
    <xf numFmtId="10" fontId="5" fillId="5" borderId="21" xfId="0" applyNumberFormat="1" applyFont="1" applyFill="1" applyBorder="1" applyAlignment="1" applyProtection="1">
      <alignment horizontal="center" vertical="center" wrapText="1"/>
      <protection locked="0"/>
    </xf>
    <xf numFmtId="2" fontId="5" fillId="5" borderId="23" xfId="0" applyNumberFormat="1" applyFont="1" applyFill="1" applyBorder="1" applyAlignment="1" applyProtection="1">
      <alignment horizontal="center" vertical="center"/>
      <protection locked="0"/>
    </xf>
    <xf numFmtId="2" fontId="5" fillId="5" borderId="19" xfId="0" applyNumberFormat="1" applyFont="1" applyFill="1" applyBorder="1" applyAlignment="1" applyProtection="1">
      <alignment horizontal="center" vertical="center"/>
      <protection locked="0"/>
    </xf>
    <xf numFmtId="0" fontId="9" fillId="0" borderId="34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left" vertical="center"/>
      <protection locked="0"/>
    </xf>
    <xf numFmtId="164" fontId="9" fillId="0" borderId="31" xfId="0" applyNumberFormat="1" applyFont="1" applyBorder="1" applyAlignment="1" applyProtection="1">
      <alignment horizontal="center" vertical="center"/>
      <protection locked="0"/>
    </xf>
    <xf numFmtId="164" fontId="9" fillId="5" borderId="32" xfId="0" applyNumberFormat="1" applyFont="1" applyFill="1" applyBorder="1" applyAlignment="1" applyProtection="1">
      <alignment horizontal="center" vertical="center"/>
      <protection locked="0"/>
    </xf>
    <xf numFmtId="10" fontId="9" fillId="0" borderId="31" xfId="0" applyNumberFormat="1" applyFont="1" applyBorder="1" applyAlignment="1" applyProtection="1">
      <alignment horizontal="center" vertical="center"/>
      <protection locked="0"/>
    </xf>
    <xf numFmtId="164" fontId="9" fillId="0" borderId="16" xfId="0" applyNumberFormat="1" applyFont="1" applyBorder="1" applyAlignment="1" applyProtection="1">
      <alignment horizontal="center" vertical="center"/>
      <protection locked="0"/>
    </xf>
    <xf numFmtId="10" fontId="9" fillId="5" borderId="3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8" xfId="0" applyFont="1" applyBorder="1" applyAlignment="1" applyProtection="1">
      <alignment horizontal="left" vertical="center"/>
      <protection locked="0"/>
    </xf>
    <xf numFmtId="164" fontId="9" fillId="0" borderId="36" xfId="0" applyNumberFormat="1" applyFont="1" applyBorder="1" applyAlignment="1" applyProtection="1">
      <alignment horizontal="center" vertical="center"/>
      <protection locked="0"/>
    </xf>
    <xf numFmtId="164" fontId="9" fillId="0" borderId="37" xfId="0" applyNumberFormat="1" applyFont="1" applyBorder="1" applyAlignment="1" applyProtection="1">
      <alignment horizontal="center" vertical="center"/>
      <protection locked="0"/>
    </xf>
    <xf numFmtId="10" fontId="9" fillId="0" borderId="38" xfId="0" applyNumberFormat="1" applyFont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164" fontId="8" fillId="0" borderId="0" xfId="0" applyNumberFormat="1" applyFont="1"/>
    <xf numFmtId="0" fontId="3" fillId="3" borderId="1" xfId="0" applyFont="1" applyFill="1" applyBorder="1" applyAlignment="1">
      <alignment horizontal="left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10" fontId="3" fillId="3" borderId="2" xfId="1" applyNumberFormat="1" applyFont="1" applyFill="1" applyBorder="1" applyAlignment="1" applyProtection="1">
      <alignment horizontal="center" vertical="center"/>
    </xf>
    <xf numFmtId="2" fontId="3" fillId="3" borderId="2" xfId="0" applyNumberFormat="1" applyFont="1" applyFill="1" applyBorder="1" applyAlignment="1">
      <alignment horizontal="center" vertical="center" wrapText="1"/>
    </xf>
    <xf numFmtId="2" fontId="3" fillId="3" borderId="2" xfId="0" applyNumberFormat="1" applyFont="1" applyFill="1" applyBorder="1" applyAlignment="1">
      <alignment horizontal="center" vertical="center"/>
    </xf>
    <xf numFmtId="164" fontId="3" fillId="3" borderId="45" xfId="0" applyNumberFormat="1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164" fontId="3" fillId="3" borderId="41" xfId="0" applyNumberFormat="1" applyFont="1" applyFill="1" applyBorder="1" applyAlignment="1">
      <alignment horizontal="center" vertical="center"/>
    </xf>
    <xf numFmtId="164" fontId="3" fillId="3" borderId="42" xfId="0" applyNumberFormat="1" applyFont="1" applyFill="1" applyBorder="1" applyAlignment="1">
      <alignment horizontal="center" vertical="center"/>
    </xf>
    <xf numFmtId="2" fontId="10" fillId="6" borderId="4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14" xfId="0" applyNumberFormat="1" applyFont="1" applyFill="1" applyBorder="1" applyAlignment="1">
      <alignment horizontal="center" vertical="center"/>
    </xf>
    <xf numFmtId="164" fontId="5" fillId="4" borderId="24" xfId="0" applyNumberFormat="1" applyFont="1" applyFill="1" applyBorder="1" applyAlignment="1">
      <alignment horizontal="center" vertical="center"/>
    </xf>
    <xf numFmtId="164" fontId="5" fillId="4" borderId="25" xfId="0" applyNumberFormat="1" applyFont="1" applyFill="1" applyBorder="1" applyAlignment="1">
      <alignment horizontal="center" vertical="center"/>
    </xf>
    <xf numFmtId="165" fontId="9" fillId="0" borderId="10" xfId="0" applyNumberFormat="1" applyFont="1" applyBorder="1" applyAlignment="1">
      <alignment horizontal="center" vertical="center"/>
    </xf>
    <xf numFmtId="164" fontId="5" fillId="4" borderId="27" xfId="0" applyNumberFormat="1" applyFont="1" applyFill="1" applyBorder="1" applyAlignment="1">
      <alignment horizontal="center" vertical="center"/>
    </xf>
    <xf numFmtId="165" fontId="9" fillId="0" borderId="35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3" borderId="43" xfId="0" applyFont="1" applyFill="1" applyBorder="1" applyAlignment="1">
      <alignment horizontal="left" vertical="center"/>
    </xf>
    <xf numFmtId="0" fontId="13" fillId="3" borderId="44" xfId="0" applyFont="1" applyFill="1" applyBorder="1" applyAlignment="1">
      <alignment horizontal="center" vertical="center"/>
    </xf>
    <xf numFmtId="164" fontId="13" fillId="3" borderId="44" xfId="0" applyNumberFormat="1" applyFont="1" applyFill="1" applyBorder="1" applyAlignment="1">
      <alignment horizontal="center" vertical="center"/>
    </xf>
    <xf numFmtId="10" fontId="13" fillId="3" borderId="44" xfId="1" applyNumberFormat="1" applyFont="1" applyFill="1" applyBorder="1" applyAlignment="1" applyProtection="1">
      <alignment horizontal="center" vertical="center"/>
    </xf>
    <xf numFmtId="2" fontId="13" fillId="3" borderId="44" xfId="0" applyNumberFormat="1" applyFont="1" applyFill="1" applyBorder="1" applyAlignment="1">
      <alignment horizontal="center" vertical="center" wrapText="1"/>
    </xf>
    <xf numFmtId="2" fontId="13" fillId="3" borderId="44" xfId="0" applyNumberFormat="1" applyFont="1" applyFill="1" applyBorder="1" applyAlignment="1">
      <alignment horizontal="center" vertical="center"/>
    </xf>
    <xf numFmtId="165" fontId="13" fillId="3" borderId="44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2" fontId="9" fillId="5" borderId="32" xfId="0" applyNumberFormat="1" applyFont="1" applyFill="1" applyBorder="1" applyAlignment="1">
      <alignment horizontal="center" vertical="center"/>
    </xf>
    <xf numFmtId="2" fontId="9" fillId="5" borderId="26" xfId="0" applyNumberFormat="1" applyFont="1" applyFill="1" applyBorder="1" applyAlignment="1">
      <alignment horizontal="center" vertical="center"/>
    </xf>
    <xf numFmtId="2" fontId="9" fillId="5" borderId="37" xfId="0" applyNumberFormat="1" applyFont="1" applyFill="1" applyBorder="1" applyAlignment="1">
      <alignment horizontal="center" vertical="center"/>
    </xf>
    <xf numFmtId="2" fontId="9" fillId="5" borderId="39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atge" xfId="1" builtinId="5"/>
  </cellStyles>
  <dxfs count="64"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  <numFmt numFmtId="164" formatCode="#,##0.00\ &quot;€&quot;"/>
      <alignment horizontal="center" vertical="center" textRotation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  <numFmt numFmtId="164" formatCode="#,##0.00\ &quot;€&quot;"/>
      <fill>
        <patternFill patternType="solid">
          <fgColor rgb="FFFFF2CC"/>
          <bgColor rgb="FFFFF2CC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rgb="FF000000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theme="0" tint="-0.249977111117893"/>
        <name val="Calibri"/>
        <family val="2"/>
        <scheme val="none"/>
      </font>
      <numFmt numFmtId="2" formatCode="0.00"/>
      <fill>
        <patternFill patternType="solid">
          <fgColor rgb="FFFFFFFF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  <numFmt numFmtId="2" formatCode="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2" formatCode="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/>
        <top/>
        <bottom style="thin">
          <color rgb="FF00000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4" formatCode="0.00%"/>
      <fill>
        <patternFill patternType="solid">
          <fgColor rgb="FFFFFFFF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4" formatCode="#,##0.00\ &quot;€&quot;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4" formatCode="#,##0.00\ &quot;€&quot;"/>
      <alignment horizontal="center" vertical="center" textRotation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4" formatCode="#,##0.00\ &quot;€&quot;"/>
      <alignment horizontal="center" vertical="center" textRotation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left" vertical="center" textRotation="0" wrapText="0" indent="0" justifyLastLine="0" shrinkToFit="0" readingOrder="0"/>
      <border diagonalUp="0" diagonalDown="0">
        <left/>
        <right style="thin">
          <color rgb="FF000000"/>
        </right>
        <top/>
        <bottom style="thin">
          <color rgb="FF00000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right style="medium">
          <color rgb="FF000000"/>
        </right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Calibri"/>
        <family val="2"/>
        <scheme val="none"/>
      </font>
      <fill>
        <patternFill patternType="solid">
          <fgColor rgb="FFFFF2CC"/>
          <bgColor rgb="FF0070C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  <numFmt numFmtId="164" formatCode="#,##0.00\ &quot;€&quot;"/>
      <alignment horizontal="center" vertical="center" textRotation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  <numFmt numFmtId="164" formatCode="#,##0.00\ &quot;€&quot;"/>
      <fill>
        <patternFill patternType="solid">
          <fgColor rgb="FFFFF2CC"/>
          <bgColor rgb="FFFFF2CC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rgb="FF000000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theme="0" tint="-0.249977111117893"/>
        <name val="Calibri"/>
        <family val="2"/>
        <scheme val="none"/>
      </font>
      <numFmt numFmtId="2" formatCode="0.00"/>
      <fill>
        <patternFill patternType="solid">
          <fgColor rgb="FFFFFFFF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  <numFmt numFmtId="2" formatCode="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2" formatCode="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/>
        <top/>
        <bottom style="thin">
          <color rgb="FF00000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4" formatCode="0.00%"/>
      <fill>
        <patternFill patternType="solid">
          <fgColor rgb="FFFFFFFF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4" formatCode="#,##0.00\ &quot;€&quot;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4" formatCode="#,##0.00\ &quot;€&quot;"/>
      <alignment horizontal="center" vertical="center" textRotation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4" formatCode="#,##0.00\ &quot;€&quot;"/>
      <alignment horizontal="center" vertical="center" textRotation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left" vertical="center" textRotation="0" wrapText="0" indent="0" justifyLastLine="0" shrinkToFit="0" readingOrder="0"/>
      <border diagonalUp="0" diagonalDown="0">
        <left/>
        <right style="thin">
          <color rgb="FF000000"/>
        </right>
        <top/>
        <bottom style="thin">
          <color rgb="FF00000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right style="medium">
          <color rgb="FF000000"/>
        </right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Calibri"/>
        <family val="2"/>
        <scheme val="none"/>
      </font>
      <fill>
        <patternFill patternType="solid">
          <fgColor rgb="FFFFF2CC"/>
          <bgColor rgb="FF0070C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  <numFmt numFmtId="164" formatCode="#,##0.00\ &quot;€&quot;"/>
      <alignment horizontal="center" vertical="center" textRotation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  <numFmt numFmtId="164" formatCode="#,##0.00\ &quot;€&quot;"/>
      <fill>
        <patternFill patternType="solid">
          <fgColor rgb="FFFFF2CC"/>
          <bgColor rgb="FFFFF2CC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rgb="FF000000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theme="0" tint="-0.249977111117893"/>
        <name val="Calibri"/>
        <family val="2"/>
        <scheme val="none"/>
      </font>
      <numFmt numFmtId="2" formatCode="0.00"/>
      <fill>
        <patternFill patternType="solid">
          <fgColor rgb="FFFFFFFF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  <numFmt numFmtId="2" formatCode="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2" formatCode="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/>
        <top/>
        <bottom style="thin">
          <color rgb="FF00000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4" formatCode="0.00%"/>
      <fill>
        <patternFill patternType="solid">
          <fgColor rgb="FFFFFFFF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4" formatCode="#,##0.00\ &quot;€&quot;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4" formatCode="#,##0.00\ &quot;€&quot;"/>
      <alignment horizontal="center" vertical="center" textRotation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4" formatCode="#,##0.00\ &quot;€&quot;"/>
      <alignment horizontal="center" vertical="center" textRotation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left" vertical="center" textRotation="0" wrapText="0" indent="0" justifyLastLine="0" shrinkToFit="0" readingOrder="0"/>
      <border diagonalUp="0" diagonalDown="0">
        <left/>
        <right style="thin">
          <color rgb="FF000000"/>
        </right>
        <top/>
        <bottom style="thin">
          <color rgb="FF00000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right style="medium">
          <color rgb="FF000000"/>
        </right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Calibri"/>
        <family val="2"/>
        <scheme val="none"/>
      </font>
      <fill>
        <patternFill patternType="solid">
          <fgColor rgb="FFFFF2CC"/>
          <bgColor rgb="FF0070C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  <numFmt numFmtId="164" formatCode="#,##0.00\ &quot;€&quot;"/>
      <alignment horizontal="center" vertical="center" textRotation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  <numFmt numFmtId="164" formatCode="#,##0.00\ &quot;€&quot;"/>
      <fill>
        <patternFill patternType="solid">
          <fgColor rgb="FFFFF2CC"/>
          <bgColor rgb="FFFFF2CC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rgb="FF000000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theme="0" tint="-0.249977111117893"/>
        <name val="Calibri"/>
        <family val="2"/>
        <scheme val="none"/>
      </font>
      <numFmt numFmtId="2" formatCode="0.00"/>
      <fill>
        <patternFill patternType="solid">
          <fgColor rgb="FFFFFFFF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  <numFmt numFmtId="2" formatCode="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2" formatCode="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/>
        <top/>
        <bottom style="thin">
          <color rgb="FF00000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4" formatCode="0.00%"/>
      <fill>
        <patternFill patternType="solid">
          <fgColor rgb="FFFFFFFF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4" formatCode="#,##0.00\ &quot;€&quot;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4" formatCode="#,##0.00\ &quot;€&quot;"/>
      <alignment horizontal="center" vertical="center" textRotation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4" formatCode="#,##0.00\ &quot;€&quot;"/>
      <alignment horizontal="center" vertical="center" textRotation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left" vertical="center" textRotation="0" wrapText="0" indent="0" justifyLastLine="0" shrinkToFit="0" readingOrder="0"/>
      <border diagonalUp="0" diagonalDown="0">
        <left/>
        <right style="thin">
          <color rgb="FF000000"/>
        </right>
        <top/>
        <bottom style="thin">
          <color rgb="FF00000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right style="medium">
          <color rgb="FF000000"/>
        </right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Calibri"/>
        <family val="2"/>
        <scheme val="none"/>
      </font>
      <fill>
        <patternFill patternType="solid">
          <fgColor rgb="FFFFF2CC"/>
          <bgColor rgb="FF0070C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169334</xdr:colOff>
      <xdr:row>0</xdr:row>
      <xdr:rowOff>31746</xdr:rowOff>
    </xdr:from>
    <xdr:to>
      <xdr:col>11</xdr:col>
      <xdr:colOff>836086</xdr:colOff>
      <xdr:row>4</xdr:row>
      <xdr:rowOff>21164</xdr:rowOff>
    </xdr:to>
    <xdr:sp macro="" textlink="">
      <xdr:nvSpPr>
        <xdr:cNvPr id="2" name="Redondear rectángulo de esquina del mismo lado 8">
          <a:extLst>
            <a:ext uri="{FF2B5EF4-FFF2-40B4-BE49-F238E27FC236}">
              <a16:creationId xmlns:a16="http://schemas.microsoft.com/office/drawing/2014/main" id="{2A3B0924-E5FD-455C-BF76-4FC15BDD105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5307543" y="-5106463"/>
          <a:ext cx="878418" cy="11154835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rgbClr val="FF0000"/>
            </a:gs>
            <a:gs pos="67000">
              <a:srgbClr val="FF0000">
                <a:lumMod val="100000"/>
              </a:srgbClr>
            </a:gs>
            <a:gs pos="100000">
              <a:schemeClr val="bg1">
                <a:alpha val="0"/>
              </a:schemeClr>
            </a:gs>
          </a:gsLst>
          <a:lin ang="5400000" scaled="1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endParaRPr lang="ca-ES"/>
        </a:p>
      </xdr:txBody>
    </xdr:sp>
    <xdr:clientData/>
  </xdr:twoCellAnchor>
  <xdr:twoCellAnchor>
    <xdr:from>
      <xdr:col>0</xdr:col>
      <xdr:colOff>338667</xdr:colOff>
      <xdr:row>1</xdr:row>
      <xdr:rowOff>21167</xdr:rowOff>
    </xdr:from>
    <xdr:to>
      <xdr:col>11</xdr:col>
      <xdr:colOff>825500</xdr:colOff>
      <xdr:row>3</xdr:row>
      <xdr:rowOff>148166</xdr:rowOff>
    </xdr:to>
    <xdr:sp macro="" textlink="">
      <xdr:nvSpPr>
        <xdr:cNvPr id="3" name="Marcador de texto 14">
          <a:extLst>
            <a:ext uri="{FF2B5EF4-FFF2-40B4-BE49-F238E27FC236}">
              <a16:creationId xmlns:a16="http://schemas.microsoft.com/office/drawing/2014/main" id="{D0C93F8B-6CB3-44D6-BC55-A7CEC17DBA8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Grp="1"/>
        </xdr:cNvSpPr>
      </xdr:nvSpPr>
      <xdr:spPr>
        <a:xfrm>
          <a:off x="338667" y="211667"/>
          <a:ext cx="10974916" cy="592666"/>
        </a:xfrm>
        <a:prstGeom prst="rect">
          <a:avLst/>
        </a:prstGeom>
      </xdr:spPr>
      <xdr:txBody>
        <a:bodyPr wrap="square" lIns="0" tIns="0" rIns="0" bIns="0">
          <a:noAutofit/>
        </a:bodyPr>
        <a:lstStyle/>
        <a:p>
          <a:pPr algn="ctr">
            <a:spcAft>
              <a:spcPts val="800"/>
            </a:spcAft>
            <a:tabLst>
              <a:tab pos="540385" algn="l"/>
              <a:tab pos="900430" algn="l"/>
              <a:tab pos="1260475" algn="l"/>
              <a:tab pos="2340610" algn="l"/>
              <a:tab pos="2700655" algn="l"/>
              <a:tab pos="3060700" algn="l"/>
              <a:tab pos="4140835" algn="l"/>
              <a:tab pos="4500880" algn="l"/>
              <a:tab pos="4860925" algn="l"/>
            </a:tabLst>
          </a:pPr>
          <a:r>
            <a:rPr lang="ca-ES" sz="3200" b="1" baseline="0">
              <a:effectLst/>
              <a:latin typeface="+mn-lt"/>
              <a:ea typeface="Times New Roman" panose="02020603050405020304" pitchFamily="18" charset="0"/>
            </a:rPr>
            <a:t>Model de càlcul de les despeses de personal</a:t>
          </a:r>
          <a:r>
            <a:rPr lang="ca-ES" sz="3200">
              <a:solidFill>
                <a:srgbClr val="444444"/>
              </a:solidFill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169334</xdr:colOff>
      <xdr:row>0</xdr:row>
      <xdr:rowOff>31746</xdr:rowOff>
    </xdr:from>
    <xdr:to>
      <xdr:col>11</xdr:col>
      <xdr:colOff>836086</xdr:colOff>
      <xdr:row>4</xdr:row>
      <xdr:rowOff>21164</xdr:rowOff>
    </xdr:to>
    <xdr:sp macro="" textlink="">
      <xdr:nvSpPr>
        <xdr:cNvPr id="2" name="Redondear rectángulo de esquina del mismo lado 8">
          <a:extLst>
            <a:ext uri="{FF2B5EF4-FFF2-40B4-BE49-F238E27FC236}">
              <a16:creationId xmlns:a16="http://schemas.microsoft.com/office/drawing/2014/main" id="{81DACB98-D173-450D-912C-29C7FA34993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5303839" y="-5102759"/>
          <a:ext cx="865718" cy="11134727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rgbClr val="FF0000"/>
            </a:gs>
            <a:gs pos="67000">
              <a:srgbClr val="FF0000">
                <a:lumMod val="100000"/>
              </a:srgbClr>
            </a:gs>
            <a:gs pos="100000">
              <a:schemeClr val="bg1">
                <a:alpha val="0"/>
              </a:schemeClr>
            </a:gs>
          </a:gsLst>
          <a:lin ang="5400000" scaled="1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endParaRPr lang="ca-ES"/>
        </a:p>
      </xdr:txBody>
    </xdr:sp>
    <xdr:clientData/>
  </xdr:twoCellAnchor>
  <xdr:twoCellAnchor>
    <xdr:from>
      <xdr:col>0</xdr:col>
      <xdr:colOff>338667</xdr:colOff>
      <xdr:row>1</xdr:row>
      <xdr:rowOff>21167</xdr:rowOff>
    </xdr:from>
    <xdr:to>
      <xdr:col>11</xdr:col>
      <xdr:colOff>825500</xdr:colOff>
      <xdr:row>3</xdr:row>
      <xdr:rowOff>148166</xdr:rowOff>
    </xdr:to>
    <xdr:sp macro="" textlink="">
      <xdr:nvSpPr>
        <xdr:cNvPr id="3" name="Marcador de texto 14">
          <a:extLst>
            <a:ext uri="{FF2B5EF4-FFF2-40B4-BE49-F238E27FC236}">
              <a16:creationId xmlns:a16="http://schemas.microsoft.com/office/drawing/2014/main" id="{BB86471A-F15F-4064-BCC5-AC542B38371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Grp="1"/>
        </xdr:cNvSpPr>
      </xdr:nvSpPr>
      <xdr:spPr>
        <a:xfrm>
          <a:off x="338667" y="211667"/>
          <a:ext cx="10954808" cy="584199"/>
        </a:xfrm>
        <a:prstGeom prst="rect">
          <a:avLst/>
        </a:prstGeom>
      </xdr:spPr>
      <xdr:txBody>
        <a:bodyPr wrap="square" lIns="0" tIns="0" rIns="0" bIns="0">
          <a:noAutofit/>
        </a:bodyPr>
        <a:lstStyle/>
        <a:p>
          <a:pPr algn="ctr">
            <a:spcAft>
              <a:spcPts val="800"/>
            </a:spcAft>
            <a:tabLst>
              <a:tab pos="540385" algn="l"/>
              <a:tab pos="900430" algn="l"/>
              <a:tab pos="1260475" algn="l"/>
              <a:tab pos="2340610" algn="l"/>
              <a:tab pos="2700655" algn="l"/>
              <a:tab pos="3060700" algn="l"/>
              <a:tab pos="4140835" algn="l"/>
              <a:tab pos="4500880" algn="l"/>
              <a:tab pos="4860925" algn="l"/>
            </a:tabLst>
          </a:pPr>
          <a:r>
            <a:rPr lang="ca-ES" sz="3200" b="1" baseline="0">
              <a:effectLst/>
              <a:latin typeface="+mn-lt"/>
              <a:ea typeface="Times New Roman" panose="02020603050405020304" pitchFamily="18" charset="0"/>
            </a:rPr>
            <a:t>Model de càlcul de les despeses de personal</a:t>
          </a:r>
          <a:r>
            <a:rPr lang="ca-ES" sz="3200">
              <a:solidFill>
                <a:srgbClr val="444444"/>
              </a:solidFill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169334</xdr:colOff>
      <xdr:row>0</xdr:row>
      <xdr:rowOff>31746</xdr:rowOff>
    </xdr:from>
    <xdr:to>
      <xdr:col>11</xdr:col>
      <xdr:colOff>836086</xdr:colOff>
      <xdr:row>4</xdr:row>
      <xdr:rowOff>21164</xdr:rowOff>
    </xdr:to>
    <xdr:sp macro="" textlink="">
      <xdr:nvSpPr>
        <xdr:cNvPr id="2" name="Redondear rectángulo de esquina del mismo lado 8">
          <a:extLst>
            <a:ext uri="{FF2B5EF4-FFF2-40B4-BE49-F238E27FC236}">
              <a16:creationId xmlns:a16="http://schemas.microsoft.com/office/drawing/2014/main" id="{02DA1F36-0024-4451-BC19-5E4E89D174F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5303839" y="-5102759"/>
          <a:ext cx="865718" cy="11134727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rgbClr val="FF0000"/>
            </a:gs>
            <a:gs pos="67000">
              <a:srgbClr val="FF0000">
                <a:lumMod val="100000"/>
              </a:srgbClr>
            </a:gs>
            <a:gs pos="100000">
              <a:schemeClr val="bg1">
                <a:alpha val="0"/>
              </a:schemeClr>
            </a:gs>
          </a:gsLst>
          <a:lin ang="5400000" scaled="1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endParaRPr lang="ca-ES"/>
        </a:p>
      </xdr:txBody>
    </xdr:sp>
    <xdr:clientData/>
  </xdr:twoCellAnchor>
  <xdr:twoCellAnchor>
    <xdr:from>
      <xdr:col>0</xdr:col>
      <xdr:colOff>338667</xdr:colOff>
      <xdr:row>1</xdr:row>
      <xdr:rowOff>21167</xdr:rowOff>
    </xdr:from>
    <xdr:to>
      <xdr:col>11</xdr:col>
      <xdr:colOff>825500</xdr:colOff>
      <xdr:row>3</xdr:row>
      <xdr:rowOff>148166</xdr:rowOff>
    </xdr:to>
    <xdr:sp macro="" textlink="">
      <xdr:nvSpPr>
        <xdr:cNvPr id="3" name="Marcador de texto 14">
          <a:extLst>
            <a:ext uri="{FF2B5EF4-FFF2-40B4-BE49-F238E27FC236}">
              <a16:creationId xmlns:a16="http://schemas.microsoft.com/office/drawing/2014/main" id="{A21B99CB-B9A6-4830-A333-1746196AFFC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Grp="1"/>
        </xdr:cNvSpPr>
      </xdr:nvSpPr>
      <xdr:spPr>
        <a:xfrm>
          <a:off x="338667" y="211667"/>
          <a:ext cx="10954808" cy="584199"/>
        </a:xfrm>
        <a:prstGeom prst="rect">
          <a:avLst/>
        </a:prstGeom>
      </xdr:spPr>
      <xdr:txBody>
        <a:bodyPr wrap="square" lIns="0" tIns="0" rIns="0" bIns="0">
          <a:noAutofit/>
        </a:bodyPr>
        <a:lstStyle/>
        <a:p>
          <a:pPr algn="ctr">
            <a:spcAft>
              <a:spcPts val="800"/>
            </a:spcAft>
            <a:tabLst>
              <a:tab pos="540385" algn="l"/>
              <a:tab pos="900430" algn="l"/>
              <a:tab pos="1260475" algn="l"/>
              <a:tab pos="2340610" algn="l"/>
              <a:tab pos="2700655" algn="l"/>
              <a:tab pos="3060700" algn="l"/>
              <a:tab pos="4140835" algn="l"/>
              <a:tab pos="4500880" algn="l"/>
              <a:tab pos="4860925" algn="l"/>
            </a:tabLst>
          </a:pPr>
          <a:r>
            <a:rPr lang="ca-ES" sz="3200" b="1" baseline="0">
              <a:effectLst/>
              <a:latin typeface="+mn-lt"/>
              <a:ea typeface="Times New Roman" panose="02020603050405020304" pitchFamily="18" charset="0"/>
            </a:rPr>
            <a:t>Model de càlcul de les despeses de personal</a:t>
          </a:r>
          <a:r>
            <a:rPr lang="ca-ES" sz="3200">
              <a:solidFill>
                <a:srgbClr val="444444"/>
              </a:solidFill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169334</xdr:colOff>
      <xdr:row>0</xdr:row>
      <xdr:rowOff>31746</xdr:rowOff>
    </xdr:from>
    <xdr:to>
      <xdr:col>11</xdr:col>
      <xdr:colOff>836086</xdr:colOff>
      <xdr:row>4</xdr:row>
      <xdr:rowOff>21164</xdr:rowOff>
    </xdr:to>
    <xdr:sp macro="" textlink="">
      <xdr:nvSpPr>
        <xdr:cNvPr id="2" name="Redondear rectángulo de esquina del mismo lado 8">
          <a:extLst>
            <a:ext uri="{FF2B5EF4-FFF2-40B4-BE49-F238E27FC236}">
              <a16:creationId xmlns:a16="http://schemas.microsoft.com/office/drawing/2014/main" id="{4DA5E8F5-B8AF-491A-8B4C-C43C2D55EE1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5303839" y="-5102759"/>
          <a:ext cx="865718" cy="11134727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rgbClr val="FF0000"/>
            </a:gs>
            <a:gs pos="67000">
              <a:srgbClr val="FF0000">
                <a:lumMod val="100000"/>
              </a:srgbClr>
            </a:gs>
            <a:gs pos="100000">
              <a:schemeClr val="bg1">
                <a:alpha val="0"/>
              </a:schemeClr>
            </a:gs>
          </a:gsLst>
          <a:lin ang="5400000" scaled="1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endParaRPr lang="ca-ES"/>
        </a:p>
      </xdr:txBody>
    </xdr:sp>
    <xdr:clientData/>
  </xdr:twoCellAnchor>
  <xdr:twoCellAnchor>
    <xdr:from>
      <xdr:col>0</xdr:col>
      <xdr:colOff>338667</xdr:colOff>
      <xdr:row>1</xdr:row>
      <xdr:rowOff>21167</xdr:rowOff>
    </xdr:from>
    <xdr:to>
      <xdr:col>11</xdr:col>
      <xdr:colOff>825500</xdr:colOff>
      <xdr:row>3</xdr:row>
      <xdr:rowOff>148166</xdr:rowOff>
    </xdr:to>
    <xdr:sp macro="" textlink="">
      <xdr:nvSpPr>
        <xdr:cNvPr id="3" name="Marcador de texto 14">
          <a:extLst>
            <a:ext uri="{FF2B5EF4-FFF2-40B4-BE49-F238E27FC236}">
              <a16:creationId xmlns:a16="http://schemas.microsoft.com/office/drawing/2014/main" id="{D4E02E42-6B0A-44DF-8164-28CA64BAFC8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Grp="1"/>
        </xdr:cNvSpPr>
      </xdr:nvSpPr>
      <xdr:spPr>
        <a:xfrm>
          <a:off x="338667" y="211667"/>
          <a:ext cx="10954808" cy="584199"/>
        </a:xfrm>
        <a:prstGeom prst="rect">
          <a:avLst/>
        </a:prstGeom>
      </xdr:spPr>
      <xdr:txBody>
        <a:bodyPr wrap="square" lIns="0" tIns="0" rIns="0" bIns="0">
          <a:noAutofit/>
        </a:bodyPr>
        <a:lstStyle/>
        <a:p>
          <a:pPr algn="ctr">
            <a:spcAft>
              <a:spcPts val="800"/>
            </a:spcAft>
            <a:tabLst>
              <a:tab pos="540385" algn="l"/>
              <a:tab pos="900430" algn="l"/>
              <a:tab pos="1260475" algn="l"/>
              <a:tab pos="2340610" algn="l"/>
              <a:tab pos="2700655" algn="l"/>
              <a:tab pos="3060700" algn="l"/>
              <a:tab pos="4140835" algn="l"/>
              <a:tab pos="4500880" algn="l"/>
              <a:tab pos="4860925" algn="l"/>
            </a:tabLst>
          </a:pPr>
          <a:r>
            <a:rPr lang="ca-ES" sz="3200" b="1" baseline="0">
              <a:effectLst/>
              <a:latin typeface="+mn-lt"/>
              <a:ea typeface="Times New Roman" panose="02020603050405020304" pitchFamily="18" charset="0"/>
            </a:rPr>
            <a:t>Model de càlcul de les despeses de personal</a:t>
          </a:r>
          <a:r>
            <a:rPr lang="ca-ES" sz="3200">
              <a:solidFill>
                <a:srgbClr val="444444"/>
              </a:solidFill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783CDEA-D619-4013-914E-44DBDE5FD79B}" name="Personal_mensual10" displayName="Personal_mensual10" ref="A8:L24" totalsRowShown="0" headerRowDxfId="63" dataDxfId="61" headerRowBorderDxfId="62" tableBorderDxfId="60">
  <autoFilter ref="A8:L24" xr:uid="{5209F1B4-09AF-4B82-A205-D5720F91C706}"/>
  <tableColumns count="12">
    <tableColumn id="1" xr3:uid="{67C72D6C-3BCE-43AB-B73C-46A20492428C}" name="Any (seleccionar de la llista desplegable)" dataDxfId="59"/>
    <tableColumn id="2" xr3:uid="{6A346C94-FD79-4382-A184-9FC08F92572C}" name="Mes (seleccionar de la llista desplegable)" dataDxfId="58"/>
    <tableColumn id="3" xr3:uid="{6E77B7C4-05C4-4B8D-8B73-D7D4E60D30B0}" name="Nom i cognoms persona treballadora" dataDxfId="57"/>
    <tableColumn id="4" xr3:uid="{BF698C91-8739-4000-A70A-8EE1F3BAE6C8}" name="Salari brut" dataDxfId="56"/>
    <tableColumn id="5" xr3:uid="{F1691C03-3A13-4339-BF49-6F5052203B9B}" name="Contingències comuns" dataDxfId="55"/>
    <tableColumn id="6" xr3:uid="{09A0DFEC-EE1A-4DCD-A6AF-D9A5EF993DF0}" name="Bonificacions" dataDxfId="54"/>
    <tableColumn id="7" xr3:uid="{B4D1B365-C3A5-4C12-85B4-C306C0A6FF24}" name="% Quota patronal" dataDxfId="53"/>
    <tableColumn id="8" xr3:uid="{D438AA53-E4BE-49F6-8E49-6989CD96B7D4}" name="Hores laborables mensuals treballades" dataDxfId="52"/>
    <tableColumn id="9" xr3:uid="{A7FA4644-6D29-4D1C-9C2A-9AD946DCA945}" name="Hores imputades a l'acció" dataDxfId="51"/>
    <tableColumn id="10" xr3:uid="{15900E5B-F7F9-441B-AB84-EBB2029FFEEB}" name="Cost / hora anual" dataDxfId="50" dataCellStyle="Normal">
      <calculatedColumnFormula>(((E9*G9)-F9)+D9)/H9</calculatedColumnFormula>
    </tableColumn>
    <tableColumn id="11" xr3:uid="{3F481487-FDAA-4947-92E8-8CD2A195B558}" name="Import total justificat_x000a_ (columna I del compte justificatiu)" dataDxfId="49">
      <calculatedColumnFormula>H9*$J$25</calculatedColumnFormula>
    </tableColumn>
    <tableColumn id="12" xr3:uid="{5E0E2C11-018C-4D77-92BE-B682FAA4DF6F}" name="Import imputat a l'acció _x000a_(columna K del compte justificatiu)" dataDxfId="48">
      <calculatedColumnFormula>Personal_mensual10[[#This Row],[Hores imputades a l''acció]]*$J$25</calculatedColumnFormula>
    </tableColumn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Salari mensual" altTextSummary="Càlcul de personal del salari mensual per a la justificació de despeses de personal a ajuts i subvencions d'ACCIÓ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5503CF3-E2D7-46A4-8865-FAE4FF75F5B5}" name="Personal_mensual106" displayName="Personal_mensual106" ref="A8:L24" totalsRowShown="0" headerRowDxfId="47" dataDxfId="45" headerRowBorderDxfId="46" tableBorderDxfId="44">
  <autoFilter ref="A8:L24" xr:uid="{5209F1B4-09AF-4B82-A205-D5720F91C706}"/>
  <tableColumns count="12">
    <tableColumn id="1" xr3:uid="{95F46854-64DA-4757-BBE2-6D8896CB44BA}" name="Any (seleccionar de la llista desplegable)" dataDxfId="43"/>
    <tableColumn id="2" xr3:uid="{A465CFC7-2300-422A-B0BF-8156440B327B}" name="Mes (seleccionar de la llista desplegable)" dataDxfId="42"/>
    <tableColumn id="3" xr3:uid="{2403F850-C54A-4B09-A819-9831C77D7024}" name="Nom i cognoms persona treballadora" dataDxfId="41"/>
    <tableColumn id="4" xr3:uid="{3B9BD382-31A2-41D3-96D4-D272C928C0F5}" name="Salari brut" dataDxfId="40"/>
    <tableColumn id="5" xr3:uid="{16D4323E-7CB2-44ED-AEAB-3B3DA913060E}" name="Contingències comuns" dataDxfId="39"/>
    <tableColumn id="6" xr3:uid="{3AD0D12C-4CD6-4969-9E2D-7B06D6AC2F5F}" name="Bonificacions" dataDxfId="38"/>
    <tableColumn id="7" xr3:uid="{3D707608-4D13-4FCA-92AF-A5DEB84DA641}" name="% Quota patronal" dataDxfId="37"/>
    <tableColumn id="8" xr3:uid="{2F3FE03F-C2CE-472E-951B-5CA53CBEDD54}" name="Hores laborables mensuals treballades" dataDxfId="36"/>
    <tableColumn id="9" xr3:uid="{E93288F8-1834-4722-87B0-55036350476B}" name="Hores imputades a l'acció" dataDxfId="35"/>
    <tableColumn id="10" xr3:uid="{C4998AF9-FE33-4A64-BA45-1F0A83091B2D}" name="Cost / hora anual" dataDxfId="34" dataCellStyle="Normal">
      <calculatedColumnFormula>(((E9*G9)-F9)+D9)/H9</calculatedColumnFormula>
    </tableColumn>
    <tableColumn id="11" xr3:uid="{A8F25209-ECCD-45D4-A319-1416F45D6849}" name="Import total justificat_x000a_ (columna I del compte justificatiu)" dataDxfId="33">
      <calculatedColumnFormula>H9*$J$25</calculatedColumnFormula>
    </tableColumn>
    <tableColumn id="12" xr3:uid="{7AEF772F-F1C4-424D-BC2B-81F194C1C852}" name="Import imputat a l'acció _x000a_(columna K del compte justificatiu)" dataDxfId="32">
      <calculatedColumnFormula>Personal_mensual106[[#This Row],[Hores imputades a l''acció]]*$J$25</calculatedColumnFormula>
    </tableColumn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Salari mensual" altTextSummary="Càlcul de personal del salari mensual per a la justificació de despeses de personal a ajuts i subvencions d'ACCIÓ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4C29061-2E7D-4756-AFEA-E512E3427181}" name="Personal_mensual107" displayName="Personal_mensual107" ref="A8:L24" totalsRowShown="0" headerRowDxfId="31" dataDxfId="29" headerRowBorderDxfId="30" tableBorderDxfId="28">
  <autoFilter ref="A8:L24" xr:uid="{5209F1B4-09AF-4B82-A205-D5720F91C706}"/>
  <tableColumns count="12">
    <tableColumn id="1" xr3:uid="{750814D0-9F44-43AC-A967-1A15248AD381}" name="Any (seleccionar de la llista desplegable)" dataDxfId="27"/>
    <tableColumn id="2" xr3:uid="{6323D165-C3B3-468D-B5E9-28E05BE09C5E}" name="Mes (seleccionar de la llista desplegable)" dataDxfId="26"/>
    <tableColumn id="3" xr3:uid="{3E798352-1830-493C-90EE-9F01EA3BFC67}" name="Nom i cognoms persona treballadora" dataDxfId="25"/>
    <tableColumn id="4" xr3:uid="{E893DA6D-FDC8-4AA9-9B5D-F34E00D4C515}" name="Salari brut" dataDxfId="24"/>
    <tableColumn id="5" xr3:uid="{89B11185-38E6-472A-BB91-346CC1B788C0}" name="Contingències comuns" dataDxfId="23"/>
    <tableColumn id="6" xr3:uid="{FB4271AA-A126-4A7A-9E13-E8F3D498FBF9}" name="Bonificacions" dataDxfId="22"/>
    <tableColumn id="7" xr3:uid="{6D053838-1D72-4E42-80FD-9A022AA5882F}" name="% Quota patronal" dataDxfId="21"/>
    <tableColumn id="8" xr3:uid="{546B9EFA-70E8-442B-930F-CF0D2ED083E2}" name="Hores laborables mensuals treballades" dataDxfId="20"/>
    <tableColumn id="9" xr3:uid="{FFC39996-D819-4F4D-8070-1C47C6B806CE}" name="Hores imputades a l'acció" dataDxfId="19"/>
    <tableColumn id="10" xr3:uid="{5333A6DE-C6EC-4E67-ABBD-16670DA231CE}" name="Cost / hora anual" dataDxfId="18" dataCellStyle="Normal">
      <calculatedColumnFormula>(((E9*G9)-F9)+D9)/H9</calculatedColumnFormula>
    </tableColumn>
    <tableColumn id="11" xr3:uid="{FBFE3E6E-0C89-45E4-BCB2-B1C2C385C8F4}" name="Import total justificat_x000a_ (columna I del compte justificatiu)" dataDxfId="17">
      <calculatedColumnFormula>H9*$J$25</calculatedColumnFormula>
    </tableColumn>
    <tableColumn id="12" xr3:uid="{6FDB4FF6-53C8-44D6-9645-51015E6F5F69}" name="Import imputat a l'acció _x000a_(columna K del compte justificatiu)" dataDxfId="16">
      <calculatedColumnFormula>Personal_mensual107[[#This Row],[Hores imputades a l''acció]]*$J$25</calculatedColumnFormula>
    </tableColumn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Salari mensual" altTextSummary="Càlcul de personal del salari mensual per a la justificació de despeses de personal a ajuts i subvencions d'ACCIÓ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05AC34B-5669-4DD1-9200-0B706CD95B18}" name="Personal_mensual1068" displayName="Personal_mensual1068" ref="A8:L24" totalsRowShown="0" headerRowDxfId="15" dataDxfId="13" headerRowBorderDxfId="14" tableBorderDxfId="12">
  <autoFilter ref="A8:L24" xr:uid="{5209F1B4-09AF-4B82-A205-D5720F91C706}"/>
  <tableColumns count="12">
    <tableColumn id="1" xr3:uid="{2C8F81FD-B4E5-45E9-9C00-D24ED62B68A4}" name="Any (seleccionar de la llista desplegable)" dataDxfId="11"/>
    <tableColumn id="2" xr3:uid="{92CB125D-7CFE-48EF-BDEF-2654C43CE583}" name="Mes (seleccionar de la llista desplegable)" dataDxfId="10"/>
    <tableColumn id="3" xr3:uid="{EBEC98BD-D3F0-46DA-9C7F-336FAF5A86E4}" name="Nom i cognoms persona treballadora" dataDxfId="9"/>
    <tableColumn id="4" xr3:uid="{5F0EBFDF-2FA7-452A-B3F5-F281AF24D8A4}" name="Salari brut" dataDxfId="8"/>
    <tableColumn id="5" xr3:uid="{41DB6F26-3CCA-40AE-BD77-77FBABF5F890}" name="Contingències comuns" dataDxfId="7"/>
    <tableColumn id="6" xr3:uid="{A5DAC9EE-FE53-4E61-90B6-0C9EBDE37C09}" name="Bonificacions" dataDxfId="6"/>
    <tableColumn id="7" xr3:uid="{B074DE8F-ABAE-4CBA-9F66-F67C366557C6}" name="% Quota patronal" dataDxfId="5"/>
    <tableColumn id="8" xr3:uid="{FADB861F-1FC4-4966-BE64-3935FC8815EE}" name="Hores laborables mensuals treballades" dataDxfId="4"/>
    <tableColumn id="9" xr3:uid="{75153201-ECB2-486F-89DF-E7F63E1E81B5}" name="Hores imputades a l'acció" dataDxfId="3"/>
    <tableColumn id="10" xr3:uid="{5C8B1DD5-02E6-4D3C-A3C0-A08FAC6E5A7E}" name="Cost / hora anual" dataDxfId="2" dataCellStyle="Normal">
      <calculatedColumnFormula>(((E9*G9)-F9)+D9)/H9</calculatedColumnFormula>
    </tableColumn>
    <tableColumn id="11" xr3:uid="{E338DDA0-816B-486E-9A51-95982B67CF73}" name="Import total justificat_x000a_ (columna I del compte justificatiu)" dataDxfId="1">
      <calculatedColumnFormula>H9*$J$25</calculatedColumnFormula>
    </tableColumn>
    <tableColumn id="12" xr3:uid="{DB65550E-8C2A-4194-B86C-E4E1FA233E3A}" name="Import imputat a l'acció _x000a_(columna K del compte justificatiu)" dataDxfId="0">
      <calculatedColumnFormula>Personal_mensual1068[[#This Row],[Hores imputades a l''acció]]*$J$25</calculatedColumnFormula>
    </tableColumn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Salari mensual" altTextSummary="Càlcul de personal del salari mensual per a la justificació de despeses de personal a ajuts i subvencions d'ACCIÓ"/>
    </ext>
  </extLst>
</table>
</file>

<file path=xl/theme/theme1.xml><?xml version="1.0" encoding="utf-8"?>
<a:theme xmlns:a="http://schemas.openxmlformats.org/drawingml/2006/main" name="Office 2013: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3.xm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4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F9E8C-7A19-42AE-B763-B947195FEE6B}">
  <sheetPr>
    <pageSetUpPr fitToPage="1"/>
  </sheetPr>
  <dimension ref="A1:BF238"/>
  <sheetViews>
    <sheetView zoomScale="90" zoomScaleNormal="90" workbookViewId="0">
      <selection activeCell="G8" sqref="G8"/>
    </sheetView>
  </sheetViews>
  <sheetFormatPr defaultRowHeight="15" x14ac:dyDescent="0.25"/>
  <cols>
    <col min="1" max="1" width="11.28515625" style="9" customWidth="1"/>
    <col min="2" max="2" width="13.5703125" style="9" customWidth="1"/>
    <col min="3" max="3" width="27.7109375" style="9" customWidth="1"/>
    <col min="4" max="4" width="15.140625" style="9" customWidth="1"/>
    <col min="5" max="5" width="13.85546875" style="9" customWidth="1"/>
    <col min="6" max="6" width="13.28515625" style="9" customWidth="1"/>
    <col min="7" max="7" width="10.7109375" style="9" customWidth="1"/>
    <col min="8" max="8" width="12.85546875" style="9" customWidth="1"/>
    <col min="9" max="9" width="11.85546875" style="9" customWidth="1"/>
    <col min="10" max="10" width="10.28515625" style="9" customWidth="1"/>
    <col min="11" max="11" width="16.42578125" style="9" customWidth="1"/>
    <col min="12" max="12" width="16.28515625" style="9" customWidth="1"/>
    <col min="18" max="20" width="9.140625" hidden="1" customWidth="1"/>
    <col min="59" max="16384" width="9.140625" style="9"/>
  </cols>
  <sheetData>
    <row r="1" spans="1:20" customFormat="1" x14ac:dyDescent="0.25">
      <c r="B1" s="56"/>
      <c r="C1" s="56"/>
      <c r="D1" s="56"/>
      <c r="E1" s="56"/>
      <c r="F1" s="57"/>
      <c r="G1" s="57"/>
      <c r="H1" s="56"/>
      <c r="I1" s="56"/>
      <c r="J1" s="56"/>
      <c r="K1" s="56"/>
      <c r="L1" s="56"/>
    </row>
    <row r="2" spans="1:20" customFormat="1" ht="18" x14ac:dyDescent="0.3">
      <c r="A2" s="76"/>
      <c r="B2" s="56"/>
      <c r="C2" s="56"/>
      <c r="D2" s="56"/>
      <c r="E2" s="56"/>
      <c r="F2" s="57"/>
      <c r="G2" s="57"/>
      <c r="H2" s="56"/>
      <c r="I2" s="56"/>
      <c r="J2" s="56"/>
      <c r="K2" s="56"/>
      <c r="L2" s="56"/>
    </row>
    <row r="3" spans="1:20" customFormat="1" ht="18" x14ac:dyDescent="0.3">
      <c r="A3" s="76"/>
      <c r="B3" s="56"/>
      <c r="C3" s="56"/>
      <c r="D3" s="56"/>
      <c r="E3" s="56"/>
      <c r="F3" s="57"/>
      <c r="G3" s="57"/>
      <c r="H3" s="56"/>
      <c r="I3" s="56"/>
      <c r="J3" s="56"/>
      <c r="K3" s="56"/>
      <c r="L3" s="56"/>
    </row>
    <row r="4" spans="1:20" customFormat="1" ht="18" x14ac:dyDescent="0.3">
      <c r="A4" s="76"/>
      <c r="B4" s="56"/>
      <c r="C4" s="56"/>
      <c r="D4" s="56"/>
      <c r="E4" s="56"/>
      <c r="F4" s="57"/>
      <c r="G4" s="57"/>
      <c r="H4" s="56"/>
      <c r="I4" s="56"/>
      <c r="J4" s="56"/>
      <c r="K4" s="56"/>
      <c r="L4" s="56"/>
    </row>
    <row r="5" spans="1:20" customFormat="1" ht="18" x14ac:dyDescent="0.3">
      <c r="A5" s="76"/>
      <c r="B5" s="56"/>
      <c r="C5" s="56"/>
      <c r="D5" s="56"/>
      <c r="E5" s="56"/>
      <c r="F5" s="57"/>
      <c r="G5" s="57"/>
      <c r="H5" s="56"/>
      <c r="I5" s="56"/>
      <c r="J5" s="56"/>
      <c r="K5" s="56"/>
      <c r="L5" s="56"/>
    </row>
    <row r="6" spans="1:20" customFormat="1" ht="18" x14ac:dyDescent="0.3">
      <c r="A6" s="85" t="s">
        <v>0</v>
      </c>
      <c r="B6" s="56"/>
      <c r="C6" s="56"/>
      <c r="D6" s="56"/>
      <c r="E6" s="56"/>
      <c r="F6" s="57"/>
      <c r="G6" s="57"/>
      <c r="H6" s="56"/>
      <c r="I6" s="56"/>
      <c r="J6" s="56"/>
      <c r="K6" s="56"/>
      <c r="L6" s="56"/>
    </row>
    <row r="7" spans="1:20" customFormat="1" ht="18.75" thickBot="1" x14ac:dyDescent="0.35">
      <c r="A7" s="77" t="s">
        <v>1</v>
      </c>
      <c r="B7" s="56"/>
      <c r="C7" s="56"/>
      <c r="D7" s="56"/>
      <c r="E7" s="56"/>
      <c r="F7" s="57"/>
      <c r="G7" s="57"/>
      <c r="H7" s="56"/>
      <c r="I7" s="56"/>
      <c r="J7" s="56"/>
      <c r="K7" s="56"/>
      <c r="L7" s="56"/>
    </row>
    <row r="8" spans="1:20" customFormat="1" ht="51.75" thickBot="1" x14ac:dyDescent="0.3">
      <c r="A8" s="1" t="s">
        <v>30</v>
      </c>
      <c r="B8" s="49" t="s">
        <v>31</v>
      </c>
      <c r="C8" s="49" t="s">
        <v>2</v>
      </c>
      <c r="D8" s="50" t="s">
        <v>3</v>
      </c>
      <c r="E8" s="49" t="s">
        <v>4</v>
      </c>
      <c r="F8" s="50" t="s">
        <v>5</v>
      </c>
      <c r="G8" s="49" t="s">
        <v>6</v>
      </c>
      <c r="H8" s="49" t="s">
        <v>26</v>
      </c>
      <c r="I8" s="49" t="s">
        <v>7</v>
      </c>
      <c r="J8" s="49" t="s">
        <v>8</v>
      </c>
      <c r="K8" s="7" t="s">
        <v>27</v>
      </c>
      <c r="L8" s="6" t="s">
        <v>28</v>
      </c>
    </row>
    <row r="9" spans="1:20" x14ac:dyDescent="0.25">
      <c r="A9" s="10"/>
      <c r="B9" s="11"/>
      <c r="C9" s="12"/>
      <c r="D9" s="13"/>
      <c r="E9" s="13"/>
      <c r="F9" s="13"/>
      <c r="G9" s="14"/>
      <c r="H9" s="15"/>
      <c r="I9" s="16"/>
      <c r="J9" s="68" t="e">
        <f t="shared" ref="J9:J24" si="0">(((E9*G9)-F9)+D9)/H9</f>
        <v>#DIV/0!</v>
      </c>
      <c r="K9" s="3" t="e">
        <f>H9*$J$25</f>
        <v>#DIV/0!</v>
      </c>
      <c r="L9" s="69" t="e">
        <f>Personal_mensual10[[#This Row],[Hores imputades a l''acció]]*$J$25</f>
        <v>#DIV/0!</v>
      </c>
      <c r="R9">
        <v>2019</v>
      </c>
      <c r="T9" t="s">
        <v>10</v>
      </c>
    </row>
    <row r="10" spans="1:20" x14ac:dyDescent="0.25">
      <c r="A10" s="10"/>
      <c r="B10" s="11"/>
      <c r="C10" s="17"/>
      <c r="D10" s="13"/>
      <c r="E10" s="13"/>
      <c r="F10" s="13"/>
      <c r="G10" s="14"/>
      <c r="H10" s="15"/>
      <c r="I10" s="16"/>
      <c r="J10" s="68" t="e">
        <f t="shared" si="0"/>
        <v>#DIV/0!</v>
      </c>
      <c r="K10" s="3" t="e">
        <f t="shared" ref="K10:K24" si="1">H10*$J$25</f>
        <v>#DIV/0!</v>
      </c>
      <c r="L10" s="69" t="e">
        <f>Personal_mensual10[[#This Row],[Hores imputades a l''acció]]*$J$25</f>
        <v>#DIV/0!</v>
      </c>
      <c r="R10">
        <v>2020</v>
      </c>
      <c r="T10" t="s">
        <v>11</v>
      </c>
    </row>
    <row r="11" spans="1:20" x14ac:dyDescent="0.25">
      <c r="A11" s="10"/>
      <c r="B11" s="11"/>
      <c r="C11" s="18"/>
      <c r="D11" s="13"/>
      <c r="E11" s="13"/>
      <c r="F11" s="13"/>
      <c r="G11" s="14"/>
      <c r="H11" s="15"/>
      <c r="I11" s="16"/>
      <c r="J11" s="68" t="e">
        <f t="shared" si="0"/>
        <v>#DIV/0!</v>
      </c>
      <c r="K11" s="3" t="e">
        <f t="shared" si="1"/>
        <v>#DIV/0!</v>
      </c>
      <c r="L11" s="69" t="e">
        <f>Personal_mensual10[[#This Row],[Hores imputades a l''acció]]*$J$25</f>
        <v>#DIV/0!</v>
      </c>
      <c r="R11">
        <v>2021</v>
      </c>
      <c r="T11" t="s">
        <v>12</v>
      </c>
    </row>
    <row r="12" spans="1:20" x14ac:dyDescent="0.25">
      <c r="A12" s="10"/>
      <c r="B12" s="11"/>
      <c r="C12" s="19"/>
      <c r="D12" s="13"/>
      <c r="E12" s="13"/>
      <c r="F12" s="13"/>
      <c r="G12" s="14"/>
      <c r="H12" s="15"/>
      <c r="I12" s="16"/>
      <c r="J12" s="68" t="e">
        <f t="shared" si="0"/>
        <v>#DIV/0!</v>
      </c>
      <c r="K12" s="3" t="e">
        <f t="shared" si="1"/>
        <v>#DIV/0!</v>
      </c>
      <c r="L12" s="69" t="e">
        <f>Personal_mensual10[[#This Row],[Hores imputades a l''acció]]*$J$25</f>
        <v>#DIV/0!</v>
      </c>
      <c r="R12">
        <v>2022</v>
      </c>
      <c r="T12" t="s">
        <v>13</v>
      </c>
    </row>
    <row r="13" spans="1:20" x14ac:dyDescent="0.25">
      <c r="A13" s="10"/>
      <c r="B13" s="11"/>
      <c r="C13" s="19"/>
      <c r="D13" s="13"/>
      <c r="E13" s="13"/>
      <c r="F13" s="13"/>
      <c r="G13" s="14"/>
      <c r="H13" s="15"/>
      <c r="I13" s="16"/>
      <c r="J13" s="68" t="e">
        <f t="shared" si="0"/>
        <v>#DIV/0!</v>
      </c>
      <c r="K13" s="3" t="e">
        <f t="shared" si="1"/>
        <v>#DIV/0!</v>
      </c>
      <c r="L13" s="69" t="e">
        <f>Personal_mensual10[[#This Row],[Hores imputades a l''acció]]*$J$25</f>
        <v>#DIV/0!</v>
      </c>
      <c r="R13">
        <v>2023</v>
      </c>
      <c r="T13" t="s">
        <v>14</v>
      </c>
    </row>
    <row r="14" spans="1:20" x14ac:dyDescent="0.25">
      <c r="A14" s="10"/>
      <c r="B14" s="11"/>
      <c r="C14" s="19"/>
      <c r="D14" s="13"/>
      <c r="E14" s="13"/>
      <c r="F14" s="13"/>
      <c r="G14" s="14"/>
      <c r="H14" s="15"/>
      <c r="I14" s="16"/>
      <c r="J14" s="68" t="e">
        <f t="shared" si="0"/>
        <v>#DIV/0!</v>
      </c>
      <c r="K14" s="70" t="e">
        <f t="shared" si="1"/>
        <v>#DIV/0!</v>
      </c>
      <c r="L14" s="69" t="e">
        <f>Personal_mensual10[[#This Row],[Hores imputades a l''acció]]*$J$25</f>
        <v>#DIV/0!</v>
      </c>
      <c r="R14">
        <v>2024</v>
      </c>
      <c r="T14" t="s">
        <v>15</v>
      </c>
    </row>
    <row r="15" spans="1:20" x14ac:dyDescent="0.25">
      <c r="A15" s="10"/>
      <c r="B15" s="11"/>
      <c r="C15" s="19"/>
      <c r="D15" s="13"/>
      <c r="E15" s="13"/>
      <c r="F15" s="13"/>
      <c r="G15" s="14"/>
      <c r="H15" s="15"/>
      <c r="I15" s="16"/>
      <c r="J15" s="68" t="e">
        <f t="shared" si="0"/>
        <v>#DIV/0!</v>
      </c>
      <c r="K15" s="70" t="e">
        <f t="shared" si="1"/>
        <v>#DIV/0!</v>
      </c>
      <c r="L15" s="69" t="e">
        <f>Personal_mensual10[[#This Row],[Hores imputades a l''acció]]*$J$25</f>
        <v>#DIV/0!</v>
      </c>
      <c r="R15">
        <v>2025</v>
      </c>
      <c r="T15" t="s">
        <v>16</v>
      </c>
    </row>
    <row r="16" spans="1:20" x14ac:dyDescent="0.25">
      <c r="A16" s="10"/>
      <c r="B16" s="11"/>
      <c r="C16" s="20"/>
      <c r="D16" s="13"/>
      <c r="E16" s="13"/>
      <c r="F16" s="13"/>
      <c r="G16" s="14"/>
      <c r="H16" s="15"/>
      <c r="I16" s="16"/>
      <c r="J16" s="68" t="e">
        <f t="shared" si="0"/>
        <v>#DIV/0!</v>
      </c>
      <c r="K16" s="70" t="e">
        <f t="shared" si="1"/>
        <v>#DIV/0!</v>
      </c>
      <c r="L16" s="69" t="e">
        <f>Personal_mensual10[[#This Row],[Hores imputades a l''acció]]*$J$25</f>
        <v>#DIV/0!</v>
      </c>
      <c r="R16">
        <v>2026</v>
      </c>
      <c r="T16" t="s">
        <v>17</v>
      </c>
    </row>
    <row r="17" spans="1:20" x14ac:dyDescent="0.25">
      <c r="A17" s="10"/>
      <c r="B17" s="11"/>
      <c r="C17" s="19"/>
      <c r="D17" s="13"/>
      <c r="E17" s="13"/>
      <c r="F17" s="13"/>
      <c r="G17" s="14"/>
      <c r="H17" s="15"/>
      <c r="I17" s="16"/>
      <c r="J17" s="68" t="e">
        <f t="shared" si="0"/>
        <v>#DIV/0!</v>
      </c>
      <c r="K17" s="70" t="e">
        <f t="shared" si="1"/>
        <v>#DIV/0!</v>
      </c>
      <c r="L17" s="69" t="e">
        <f>Personal_mensual10[[#This Row],[Hores imputades a l''acció]]*$J$25</f>
        <v>#DIV/0!</v>
      </c>
      <c r="R17">
        <v>2027</v>
      </c>
      <c r="T17" t="s">
        <v>18</v>
      </c>
    </row>
    <row r="18" spans="1:20" x14ac:dyDescent="0.25">
      <c r="A18" s="10"/>
      <c r="B18" s="11"/>
      <c r="C18" s="19"/>
      <c r="D18" s="13"/>
      <c r="E18" s="13"/>
      <c r="F18" s="13"/>
      <c r="G18" s="14"/>
      <c r="H18" s="15"/>
      <c r="I18" s="16"/>
      <c r="J18" s="68" t="e">
        <f t="shared" si="0"/>
        <v>#DIV/0!</v>
      </c>
      <c r="K18" s="70" t="e">
        <f t="shared" si="1"/>
        <v>#DIV/0!</v>
      </c>
      <c r="L18" s="69" t="e">
        <f>Personal_mensual10[[#This Row],[Hores imputades a l''acció]]*$J$25</f>
        <v>#DIV/0!</v>
      </c>
      <c r="R18">
        <v>2028</v>
      </c>
      <c r="T18" t="s">
        <v>19</v>
      </c>
    </row>
    <row r="19" spans="1:20" x14ac:dyDescent="0.25">
      <c r="A19" s="10"/>
      <c r="B19" s="11"/>
      <c r="C19" s="19"/>
      <c r="D19" s="13"/>
      <c r="E19" s="13"/>
      <c r="F19" s="13"/>
      <c r="G19" s="14"/>
      <c r="H19" s="15"/>
      <c r="I19" s="16"/>
      <c r="J19" s="68" t="e">
        <f t="shared" si="0"/>
        <v>#DIV/0!</v>
      </c>
      <c r="K19" s="70" t="e">
        <f t="shared" si="1"/>
        <v>#DIV/0!</v>
      </c>
      <c r="L19" s="69" t="e">
        <f>Personal_mensual10[[#This Row],[Hores imputades a l''acció]]*$J$25</f>
        <v>#DIV/0!</v>
      </c>
      <c r="R19">
        <v>2029</v>
      </c>
      <c r="T19" t="s">
        <v>20</v>
      </c>
    </row>
    <row r="20" spans="1:20" x14ac:dyDescent="0.25">
      <c r="A20" s="10"/>
      <c r="B20" s="11"/>
      <c r="C20" s="19"/>
      <c r="D20" s="13"/>
      <c r="E20" s="13"/>
      <c r="F20" s="13"/>
      <c r="G20" s="14"/>
      <c r="H20" s="15"/>
      <c r="I20" s="16"/>
      <c r="J20" s="68" t="e">
        <f t="shared" si="0"/>
        <v>#DIV/0!</v>
      </c>
      <c r="K20" s="70" t="e">
        <f t="shared" si="1"/>
        <v>#DIV/0!</v>
      </c>
      <c r="L20" s="69" t="e">
        <f>Personal_mensual10[[#This Row],[Hores imputades a l''acció]]*$J$25</f>
        <v>#DIV/0!</v>
      </c>
      <c r="R20">
        <v>2030</v>
      </c>
      <c r="T20" t="s">
        <v>21</v>
      </c>
    </row>
    <row r="21" spans="1:20" x14ac:dyDescent="0.25">
      <c r="A21" s="10"/>
      <c r="B21" s="11"/>
      <c r="C21" s="19"/>
      <c r="D21" s="21"/>
      <c r="E21" s="22"/>
      <c r="F21" s="23"/>
      <c r="G21" s="24"/>
      <c r="H21" s="25"/>
      <c r="I21" s="26"/>
      <c r="J21" s="68" t="e">
        <f t="shared" si="0"/>
        <v>#DIV/0!</v>
      </c>
      <c r="K21" s="70" t="e">
        <f t="shared" si="1"/>
        <v>#DIV/0!</v>
      </c>
      <c r="L21" s="69" t="e">
        <f>Personal_mensual10[[#This Row],[Hores imputades a l''acció]]*$J$25</f>
        <v>#DIV/0!</v>
      </c>
      <c r="R21">
        <v>2031</v>
      </c>
      <c r="T21" t="s">
        <v>34</v>
      </c>
    </row>
    <row r="22" spans="1:20" x14ac:dyDescent="0.25">
      <c r="A22" s="10"/>
      <c r="B22" s="11"/>
      <c r="C22" s="19"/>
      <c r="D22" s="21"/>
      <c r="E22" s="22"/>
      <c r="F22" s="23"/>
      <c r="G22" s="24"/>
      <c r="H22" s="25"/>
      <c r="I22" s="26"/>
      <c r="J22" s="68" t="e">
        <f t="shared" si="0"/>
        <v>#DIV/0!</v>
      </c>
      <c r="K22" s="70" t="e">
        <f t="shared" si="1"/>
        <v>#DIV/0!</v>
      </c>
      <c r="L22" s="69" t="e">
        <f>Personal_mensual10[[#This Row],[Hores imputades a l''acció]]*$J$25</f>
        <v>#DIV/0!</v>
      </c>
      <c r="R22">
        <v>2032</v>
      </c>
      <c r="T22" t="s">
        <v>35</v>
      </c>
    </row>
    <row r="23" spans="1:20" x14ac:dyDescent="0.25">
      <c r="A23" s="10"/>
      <c r="B23" s="11"/>
      <c r="C23" s="18"/>
      <c r="D23" s="22"/>
      <c r="E23" s="22"/>
      <c r="F23" s="27"/>
      <c r="G23" s="28"/>
      <c r="H23" s="29"/>
      <c r="I23" s="26"/>
      <c r="J23" s="68" t="e">
        <f t="shared" si="0"/>
        <v>#DIV/0!</v>
      </c>
      <c r="K23" s="70" t="e">
        <f t="shared" si="1"/>
        <v>#DIV/0!</v>
      </c>
      <c r="L23" s="69" t="e">
        <f>Personal_mensual10[[#This Row],[Hores imputades a l''acció]]*$J$25</f>
        <v>#DIV/0!</v>
      </c>
      <c r="R23">
        <v>2033</v>
      </c>
    </row>
    <row r="24" spans="1:20" ht="15.75" thickBot="1" x14ac:dyDescent="0.3">
      <c r="A24" s="10"/>
      <c r="B24" s="11"/>
      <c r="C24" s="30"/>
      <c r="D24" s="31"/>
      <c r="E24" s="32"/>
      <c r="F24" s="33"/>
      <c r="G24" s="34"/>
      <c r="H24" s="35"/>
      <c r="I24" s="36"/>
      <c r="J24" s="8" t="e">
        <f t="shared" si="0"/>
        <v>#DIV/0!</v>
      </c>
      <c r="K24" s="71" t="e">
        <f t="shared" si="1"/>
        <v>#DIV/0!</v>
      </c>
      <c r="L24" s="72" t="e">
        <f>Personal_mensual10[[#This Row],[Hores imputades a l''acció]]*$J$25</f>
        <v>#DIV/0!</v>
      </c>
      <c r="R24">
        <v>2034</v>
      </c>
    </row>
    <row r="25" spans="1:20" ht="15.75" thickBot="1" x14ac:dyDescent="0.3">
      <c r="A25" s="54" t="s">
        <v>9</v>
      </c>
      <c r="B25" s="7"/>
      <c r="C25" s="58"/>
      <c r="D25" s="5">
        <f>SUM(Personal_mensual10[Salari brut])</f>
        <v>0</v>
      </c>
      <c r="E25" s="5">
        <f>SUM(Personal_mensual10[Contingències comuns])</f>
        <v>0</v>
      </c>
      <c r="F25" s="5">
        <f>SUM(Personal_mensual10[Bonificacions])</f>
        <v>0</v>
      </c>
      <c r="G25" s="59" t="e">
        <f>AVERAGE(G9:G24)</f>
        <v>#DIV/0!</v>
      </c>
      <c r="H25" s="60">
        <f>SUM(Personal_mensual10[Hores laborables mensuals treballades])</f>
        <v>0</v>
      </c>
      <c r="I25" s="61">
        <f>SUM(Personal_mensual10[Hores imputades a l''acció])</f>
        <v>0</v>
      </c>
      <c r="J25" s="5" t="e">
        <f>(((E25*G25)-F25)+D25)/H25</f>
        <v>#DIV/0!</v>
      </c>
      <c r="K25" s="5" t="e">
        <f>SUM(Personal_mensual10[Import total justificat
 (columna I del compte justificatiu)])</f>
        <v>#DIV/0!</v>
      </c>
      <c r="L25" s="62" t="e">
        <f>SUM(Personal_mensual10[Import imputat a l''acció 
(columna K del compte justificatiu)])</f>
        <v>#DIV/0!</v>
      </c>
    </row>
    <row r="26" spans="1:20" x14ac:dyDescent="0.25">
      <c r="A26"/>
      <c r="B26"/>
      <c r="C26"/>
      <c r="D26"/>
      <c r="E26"/>
      <c r="F26"/>
      <c r="G26"/>
      <c r="H26"/>
      <c r="I26"/>
      <c r="J26"/>
      <c r="K26"/>
      <c r="L26"/>
    </row>
    <row r="27" spans="1:20" ht="18.75" thickBot="1" x14ac:dyDescent="0.35">
      <c r="A27" s="77" t="s">
        <v>23</v>
      </c>
      <c r="B27" s="51"/>
      <c r="C27" s="51"/>
      <c r="D27" s="51"/>
      <c r="E27" s="51"/>
      <c r="F27" s="52"/>
      <c r="G27" s="52"/>
      <c r="H27" s="51"/>
      <c r="I27" s="51"/>
      <c r="J27" s="51"/>
      <c r="K27" s="51"/>
      <c r="L27" s="53"/>
      <c r="T27" t="s">
        <v>22</v>
      </c>
    </row>
    <row r="28" spans="1:20" ht="51.75" thickBot="1" x14ac:dyDescent="0.3">
      <c r="A28" s="54" t="s">
        <v>32</v>
      </c>
      <c r="B28" s="7" t="s">
        <v>33</v>
      </c>
      <c r="C28" s="7" t="s">
        <v>2</v>
      </c>
      <c r="D28" s="7" t="s">
        <v>3</v>
      </c>
      <c r="E28" s="2" t="s">
        <v>4</v>
      </c>
      <c r="F28" s="2" t="s">
        <v>5</v>
      </c>
      <c r="G28" s="2" t="s">
        <v>6</v>
      </c>
      <c r="H28" s="7" t="s">
        <v>24</v>
      </c>
      <c r="I28" s="7" t="s">
        <v>7</v>
      </c>
      <c r="J28" s="7" t="s">
        <v>8</v>
      </c>
      <c r="K28" s="7" t="s">
        <v>27</v>
      </c>
      <c r="L28" s="55" t="s">
        <v>28</v>
      </c>
    </row>
    <row r="29" spans="1:20" x14ac:dyDescent="0.25">
      <c r="A29" s="37"/>
      <c r="B29" s="38"/>
      <c r="C29" s="39"/>
      <c r="D29" s="40"/>
      <c r="E29" s="40"/>
      <c r="F29" s="41"/>
      <c r="G29" s="42"/>
      <c r="H29" s="86">
        <f>$H$25</f>
        <v>0</v>
      </c>
      <c r="I29" s="87">
        <f>$I$25</f>
        <v>0</v>
      </c>
      <c r="J29" s="73" t="e">
        <f>(((E29*G29)-F29)+D29)/H29</f>
        <v>#DIV/0!</v>
      </c>
      <c r="K29" s="4" t="e">
        <f>H29*$J$29</f>
        <v>#DIV/0!</v>
      </c>
      <c r="L29" s="74" t="e">
        <f>I29*J29</f>
        <v>#DIV/0!</v>
      </c>
    </row>
    <row r="30" spans="1:20" x14ac:dyDescent="0.25">
      <c r="A30" s="37"/>
      <c r="B30" s="38"/>
      <c r="C30" s="39"/>
      <c r="D30" s="40"/>
      <c r="E30" s="43"/>
      <c r="F30" s="41"/>
      <c r="G30" s="44"/>
      <c r="H30" s="86">
        <f t="shared" ref="H30:H31" si="2">$H$25</f>
        <v>0</v>
      </c>
      <c r="I30" s="87">
        <f t="shared" ref="I30:I31" si="3">$I$25</f>
        <v>0</v>
      </c>
      <c r="J30" s="73" t="e">
        <f t="shared" ref="J30:J31" si="4">(((E30*G30)-F30)+D30)/H30</f>
        <v>#DIV/0!</v>
      </c>
      <c r="K30" s="4" t="e">
        <f>H30*$J$30</f>
        <v>#DIV/0!</v>
      </c>
      <c r="L30" s="74" t="e">
        <f t="shared" ref="L30:L31" si="5">I30*J30</f>
        <v>#DIV/0!</v>
      </c>
    </row>
    <row r="31" spans="1:20" ht="15.75" thickBot="1" x14ac:dyDescent="0.3">
      <c r="A31" s="37"/>
      <c r="B31" s="38"/>
      <c r="C31" s="45"/>
      <c r="D31" s="46"/>
      <c r="E31" s="46"/>
      <c r="F31" s="47"/>
      <c r="G31" s="48"/>
      <c r="H31" s="88">
        <f t="shared" si="2"/>
        <v>0</v>
      </c>
      <c r="I31" s="89">
        <f t="shared" si="3"/>
        <v>0</v>
      </c>
      <c r="J31" s="75" t="e">
        <f t="shared" si="4"/>
        <v>#DIV/0!</v>
      </c>
      <c r="K31" s="4" t="e">
        <f>H31*$J$31</f>
        <v>#DIV/0!</v>
      </c>
      <c r="L31" s="74" t="e">
        <f t="shared" si="5"/>
        <v>#DIV/0!</v>
      </c>
    </row>
    <row r="32" spans="1:20" ht="18" customHeight="1" thickBot="1" x14ac:dyDescent="0.3">
      <c r="A32" s="63" t="s">
        <v>29</v>
      </c>
      <c r="B32" s="64"/>
      <c r="C32" s="65"/>
      <c r="D32" s="5">
        <f>SUM(D29:D31)</f>
        <v>0</v>
      </c>
      <c r="E32" s="5">
        <f>SUM(E29:E31)</f>
        <v>0</v>
      </c>
      <c r="F32" s="5">
        <f>SUM(F29:F31)</f>
        <v>0</v>
      </c>
      <c r="G32" s="59" t="e">
        <f>AVERAGE(G29:G31)</f>
        <v>#DIV/0!</v>
      </c>
      <c r="H32" s="60">
        <f>H25</f>
        <v>0</v>
      </c>
      <c r="I32" s="61">
        <f>I25</f>
        <v>0</v>
      </c>
      <c r="J32" s="66" t="e">
        <f>(((E32*G32)-F32)+D32)/H32</f>
        <v>#DIV/0!</v>
      </c>
      <c r="K32" s="5" t="e">
        <f>SUM(K29:K31)</f>
        <v>#DIV/0!</v>
      </c>
      <c r="L32" s="67" t="e">
        <f>SUM(L29:L31)</f>
        <v>#DIV/0!</v>
      </c>
    </row>
    <row r="33" spans="1:12" ht="15.75" thickBot="1" x14ac:dyDescent="0.3">
      <c r="A33" s="78" t="s">
        <v>25</v>
      </c>
      <c r="B33" s="79"/>
      <c r="C33" s="79"/>
      <c r="D33" s="80">
        <f>SUM(D25,D32)</f>
        <v>0</v>
      </c>
      <c r="E33" s="80">
        <f t="shared" ref="E33:F33" si="6">SUM(E25,E32)</f>
        <v>0</v>
      </c>
      <c r="F33" s="80">
        <f t="shared" si="6"/>
        <v>0</v>
      </c>
      <c r="G33" s="81" t="e">
        <f>AVERAGE(Personal_mensual10[% Quota patronal],G29:G31)</f>
        <v>#DIV/0!</v>
      </c>
      <c r="H33" s="82">
        <f>SUM(Personal_mensual10[Hores laborables mensuals treballades])</f>
        <v>0</v>
      </c>
      <c r="I33" s="83">
        <f>SUM(Personal_mensual10[Hores imputades a l''acció])</f>
        <v>0</v>
      </c>
      <c r="J33" s="84" t="e">
        <f>(((E33*G33)-F33)+D33)/H33</f>
        <v>#DIV/0!</v>
      </c>
      <c r="K33" s="80" t="e">
        <f>SUM(K25,K32)</f>
        <v>#DIV/0!</v>
      </c>
      <c r="L33" s="80" t="e">
        <f>SUM(L25,L32)</f>
        <v>#DIV/0!</v>
      </c>
    </row>
    <row r="34" spans="1:12" customFormat="1" x14ac:dyDescent="0.25"/>
    <row r="35" spans="1:12" customFormat="1" x14ac:dyDescent="0.25"/>
    <row r="36" spans="1:12" customFormat="1" x14ac:dyDescent="0.25"/>
    <row r="37" spans="1:12" customFormat="1" x14ac:dyDescent="0.25"/>
    <row r="38" spans="1:12" customFormat="1" x14ac:dyDescent="0.25"/>
    <row r="39" spans="1:12" customFormat="1" x14ac:dyDescent="0.25"/>
    <row r="40" spans="1:12" customFormat="1" x14ac:dyDescent="0.25"/>
    <row r="41" spans="1:12" customFormat="1" x14ac:dyDescent="0.25"/>
    <row r="42" spans="1:12" customFormat="1" x14ac:dyDescent="0.25"/>
    <row r="43" spans="1:12" customFormat="1" x14ac:dyDescent="0.25"/>
    <row r="44" spans="1:12" customFormat="1" x14ac:dyDescent="0.25"/>
    <row r="45" spans="1:12" customFormat="1" x14ac:dyDescent="0.25"/>
    <row r="46" spans="1:12" customFormat="1" x14ac:dyDescent="0.25"/>
    <row r="47" spans="1:12" customFormat="1" x14ac:dyDescent="0.25"/>
    <row r="48" spans="1:12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</sheetData>
  <sheetProtection algorithmName="SHA-512" hashValue="Le/qt/wH+pYCJwa9bcBqwl9UACs1jWrqGWHxzFwBwuRJhZwL1FjgFbItxaaUXIK201e937z1aA1zT4MDekTELA==" saltValue="M0W9MpzZZHZrjhizEJmwWA==" spinCount="100000" sheet="1" formatCells="0" formatColumns="0" formatRows="0" insertHyperlinks="0" deleteColumns="0" pivotTables="0"/>
  <dataValidations count="3">
    <dataValidation type="list" allowBlank="1" showInputMessage="1" showErrorMessage="1" sqref="A9:A24 A29:A31" xr:uid="{D810DCF6-937D-44DE-BE09-D57B639F6B3A}">
      <formula1>$R$9:$R$24</formula1>
    </dataValidation>
    <dataValidation type="list" allowBlank="1" showInputMessage="1" showErrorMessage="1" sqref="B9:B24" xr:uid="{8ADFB31E-AF8A-4C1A-97C5-7D67EA62CC87}">
      <formula1>$T$9:$T$24</formula1>
    </dataValidation>
    <dataValidation type="list" allowBlank="1" showInputMessage="1" showErrorMessage="1" sqref="B29:B31" xr:uid="{46A3DA83-1984-4D3E-AE45-77054C3B4142}">
      <formula1>$T$27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Footer>&amp;R&amp;8Model de càlcul de despeses de personal
Versió 5, 28 d'agost de 2024</oddFooter>
  </headerFooter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D70FC-A3B0-465F-9AA0-A8AF785C51BD}">
  <sheetPr>
    <pageSetUpPr fitToPage="1"/>
  </sheetPr>
  <dimension ref="A1:BF238"/>
  <sheetViews>
    <sheetView tabSelected="1" zoomScale="90" zoomScaleNormal="90" workbookViewId="0">
      <selection activeCell="I29" sqref="I29"/>
    </sheetView>
  </sheetViews>
  <sheetFormatPr defaultRowHeight="15" x14ac:dyDescent="0.25"/>
  <cols>
    <col min="1" max="1" width="11.28515625" style="9" customWidth="1"/>
    <col min="2" max="2" width="13.5703125" style="9" customWidth="1"/>
    <col min="3" max="3" width="27.7109375" style="9" customWidth="1"/>
    <col min="4" max="4" width="15.140625" style="9" customWidth="1"/>
    <col min="5" max="5" width="13.85546875" style="9" customWidth="1"/>
    <col min="6" max="6" width="13.28515625" style="9" customWidth="1"/>
    <col min="7" max="7" width="10.7109375" style="9" customWidth="1"/>
    <col min="8" max="8" width="12.85546875" style="9" customWidth="1"/>
    <col min="9" max="9" width="11.85546875" style="9" customWidth="1"/>
    <col min="10" max="10" width="10.28515625" style="9" customWidth="1"/>
    <col min="11" max="11" width="16.42578125" style="9" customWidth="1"/>
    <col min="12" max="12" width="16.28515625" style="9" customWidth="1"/>
    <col min="18" max="20" width="9.140625" hidden="1" customWidth="1"/>
    <col min="59" max="16384" width="9.140625" style="9"/>
  </cols>
  <sheetData>
    <row r="1" spans="1:20" customFormat="1" x14ac:dyDescent="0.25">
      <c r="B1" s="56"/>
      <c r="C1" s="56"/>
      <c r="D1" s="56"/>
      <c r="E1" s="56"/>
      <c r="F1" s="57"/>
      <c r="G1" s="57"/>
      <c r="H1" s="56"/>
      <c r="I1" s="56"/>
      <c r="J1" s="56"/>
      <c r="K1" s="56"/>
      <c r="L1" s="56"/>
    </row>
    <row r="2" spans="1:20" customFormat="1" ht="18" x14ac:dyDescent="0.3">
      <c r="A2" s="76"/>
      <c r="B2" s="56"/>
      <c r="C2" s="56"/>
      <c r="D2" s="56"/>
      <c r="E2" s="56"/>
      <c r="F2" s="57"/>
      <c r="G2" s="57"/>
      <c r="H2" s="56"/>
      <c r="I2" s="56"/>
      <c r="J2" s="56"/>
      <c r="K2" s="56"/>
      <c r="L2" s="56"/>
    </row>
    <row r="3" spans="1:20" customFormat="1" ht="18" x14ac:dyDescent="0.3">
      <c r="A3" s="76"/>
      <c r="B3" s="56"/>
      <c r="C3" s="56"/>
      <c r="D3" s="56"/>
      <c r="E3" s="56"/>
      <c r="F3" s="57"/>
      <c r="G3" s="57"/>
      <c r="H3" s="56"/>
      <c r="I3" s="56"/>
      <c r="J3" s="56"/>
      <c r="K3" s="56"/>
      <c r="L3" s="56"/>
    </row>
    <row r="4" spans="1:20" customFormat="1" ht="18" x14ac:dyDescent="0.3">
      <c r="A4" s="76"/>
      <c r="B4" s="56"/>
      <c r="C4" s="56"/>
      <c r="D4" s="56"/>
      <c r="E4" s="56"/>
      <c r="F4" s="57"/>
      <c r="G4" s="57"/>
      <c r="H4" s="56"/>
      <c r="I4" s="56"/>
      <c r="J4" s="56"/>
      <c r="K4" s="56"/>
      <c r="L4" s="56"/>
    </row>
    <row r="5" spans="1:20" customFormat="1" ht="18" x14ac:dyDescent="0.3">
      <c r="A5" s="76"/>
      <c r="B5" s="56"/>
      <c r="C5" s="56"/>
      <c r="D5" s="56"/>
      <c r="E5" s="56"/>
      <c r="F5" s="57"/>
      <c r="G5" s="57"/>
      <c r="H5" s="56"/>
      <c r="I5" s="56"/>
      <c r="J5" s="56"/>
      <c r="K5" s="56"/>
      <c r="L5" s="56"/>
    </row>
    <row r="6" spans="1:20" customFormat="1" ht="18" x14ac:dyDescent="0.3">
      <c r="A6" s="85" t="s">
        <v>0</v>
      </c>
      <c r="B6" s="56"/>
      <c r="C6" s="56"/>
      <c r="D6" s="56"/>
      <c r="E6" s="56"/>
      <c r="F6" s="57"/>
      <c r="G6" s="57"/>
      <c r="H6" s="56"/>
      <c r="I6" s="56"/>
      <c r="J6" s="56"/>
      <c r="K6" s="56"/>
      <c r="L6" s="56"/>
    </row>
    <row r="7" spans="1:20" customFormat="1" ht="18.75" thickBot="1" x14ac:dyDescent="0.35">
      <c r="A7" s="77" t="s">
        <v>1</v>
      </c>
      <c r="B7" s="56"/>
      <c r="C7" s="56"/>
      <c r="D7" s="56"/>
      <c r="E7" s="56"/>
      <c r="F7" s="57"/>
      <c r="G7" s="57"/>
      <c r="H7" s="56"/>
      <c r="I7" s="56"/>
      <c r="J7" s="56"/>
      <c r="K7" s="56"/>
      <c r="L7" s="56"/>
    </row>
    <row r="8" spans="1:20" customFormat="1" ht="51.75" thickBot="1" x14ac:dyDescent="0.3">
      <c r="A8" s="1" t="s">
        <v>30</v>
      </c>
      <c r="B8" s="49" t="s">
        <v>31</v>
      </c>
      <c r="C8" s="49" t="s">
        <v>2</v>
      </c>
      <c r="D8" s="50" t="s">
        <v>3</v>
      </c>
      <c r="E8" s="49" t="s">
        <v>4</v>
      </c>
      <c r="F8" s="50" t="s">
        <v>5</v>
      </c>
      <c r="G8" s="49" t="s">
        <v>6</v>
      </c>
      <c r="H8" s="49" t="s">
        <v>26</v>
      </c>
      <c r="I8" s="49" t="s">
        <v>7</v>
      </c>
      <c r="J8" s="49" t="s">
        <v>8</v>
      </c>
      <c r="K8" s="7" t="s">
        <v>27</v>
      </c>
      <c r="L8" s="6" t="s">
        <v>28</v>
      </c>
    </row>
    <row r="9" spans="1:20" x14ac:dyDescent="0.25">
      <c r="A9" s="10"/>
      <c r="B9" s="11"/>
      <c r="C9" s="12"/>
      <c r="D9" s="13"/>
      <c r="E9" s="13"/>
      <c r="F9" s="13"/>
      <c r="G9" s="14"/>
      <c r="H9" s="15"/>
      <c r="I9" s="16"/>
      <c r="J9" s="68" t="e">
        <f t="shared" ref="J9:J24" si="0">(((E9*G9)-F9)+D9)/H9</f>
        <v>#DIV/0!</v>
      </c>
      <c r="K9" s="3" t="e">
        <f>H9*$J$25</f>
        <v>#DIV/0!</v>
      </c>
      <c r="L9" s="69" t="e">
        <f>Personal_mensual106[[#This Row],[Hores imputades a l''acció]]*$J$25</f>
        <v>#DIV/0!</v>
      </c>
      <c r="R9">
        <v>2019</v>
      </c>
      <c r="T9" t="s">
        <v>10</v>
      </c>
    </row>
    <row r="10" spans="1:20" x14ac:dyDescent="0.25">
      <c r="A10" s="10"/>
      <c r="B10" s="11"/>
      <c r="C10" s="17"/>
      <c r="D10" s="13"/>
      <c r="E10" s="13"/>
      <c r="F10" s="13"/>
      <c r="G10" s="14"/>
      <c r="H10" s="15"/>
      <c r="I10" s="16"/>
      <c r="J10" s="68" t="e">
        <f t="shared" si="0"/>
        <v>#DIV/0!</v>
      </c>
      <c r="K10" s="3" t="e">
        <f t="shared" ref="K10:K24" si="1">H10*$J$25</f>
        <v>#DIV/0!</v>
      </c>
      <c r="L10" s="69" t="e">
        <f>Personal_mensual106[[#This Row],[Hores imputades a l''acció]]*$J$25</f>
        <v>#DIV/0!</v>
      </c>
      <c r="R10">
        <v>2020</v>
      </c>
      <c r="T10" t="s">
        <v>11</v>
      </c>
    </row>
    <row r="11" spans="1:20" x14ac:dyDescent="0.25">
      <c r="A11" s="10"/>
      <c r="B11" s="11"/>
      <c r="C11" s="18"/>
      <c r="D11" s="13"/>
      <c r="E11" s="13"/>
      <c r="F11" s="13"/>
      <c r="G11" s="14"/>
      <c r="H11" s="15"/>
      <c r="I11" s="16"/>
      <c r="J11" s="68" t="e">
        <f t="shared" si="0"/>
        <v>#DIV/0!</v>
      </c>
      <c r="K11" s="3" t="e">
        <f t="shared" si="1"/>
        <v>#DIV/0!</v>
      </c>
      <c r="L11" s="69" t="e">
        <f>Personal_mensual106[[#This Row],[Hores imputades a l''acció]]*$J$25</f>
        <v>#DIV/0!</v>
      </c>
      <c r="R11">
        <v>2021</v>
      </c>
      <c r="T11" t="s">
        <v>12</v>
      </c>
    </row>
    <row r="12" spans="1:20" x14ac:dyDescent="0.25">
      <c r="A12" s="10"/>
      <c r="B12" s="11"/>
      <c r="C12" s="19"/>
      <c r="D12" s="13"/>
      <c r="E12" s="13"/>
      <c r="F12" s="13"/>
      <c r="G12" s="14"/>
      <c r="H12" s="15"/>
      <c r="I12" s="16"/>
      <c r="J12" s="68" t="e">
        <f t="shared" si="0"/>
        <v>#DIV/0!</v>
      </c>
      <c r="K12" s="3" t="e">
        <f t="shared" si="1"/>
        <v>#DIV/0!</v>
      </c>
      <c r="L12" s="69" t="e">
        <f>Personal_mensual106[[#This Row],[Hores imputades a l''acció]]*$J$25</f>
        <v>#DIV/0!</v>
      </c>
      <c r="R12">
        <v>2022</v>
      </c>
      <c r="T12" t="s">
        <v>13</v>
      </c>
    </row>
    <row r="13" spans="1:20" x14ac:dyDescent="0.25">
      <c r="A13" s="10"/>
      <c r="B13" s="11"/>
      <c r="C13" s="19"/>
      <c r="D13" s="13"/>
      <c r="E13" s="13"/>
      <c r="F13" s="13"/>
      <c r="G13" s="14"/>
      <c r="H13" s="15"/>
      <c r="I13" s="16"/>
      <c r="J13" s="68" t="e">
        <f t="shared" si="0"/>
        <v>#DIV/0!</v>
      </c>
      <c r="K13" s="3" t="e">
        <f t="shared" si="1"/>
        <v>#DIV/0!</v>
      </c>
      <c r="L13" s="69" t="e">
        <f>Personal_mensual106[[#This Row],[Hores imputades a l''acció]]*$J$25</f>
        <v>#DIV/0!</v>
      </c>
      <c r="R13">
        <v>2023</v>
      </c>
      <c r="T13" t="s">
        <v>14</v>
      </c>
    </row>
    <row r="14" spans="1:20" x14ac:dyDescent="0.25">
      <c r="A14" s="10"/>
      <c r="B14" s="11"/>
      <c r="C14" s="19"/>
      <c r="D14" s="13"/>
      <c r="E14" s="13"/>
      <c r="F14" s="13"/>
      <c r="G14" s="14"/>
      <c r="H14" s="15"/>
      <c r="I14" s="16"/>
      <c r="J14" s="68" t="e">
        <f t="shared" si="0"/>
        <v>#DIV/0!</v>
      </c>
      <c r="K14" s="70" t="e">
        <f t="shared" si="1"/>
        <v>#DIV/0!</v>
      </c>
      <c r="L14" s="69" t="e">
        <f>Personal_mensual106[[#This Row],[Hores imputades a l''acció]]*$J$25</f>
        <v>#DIV/0!</v>
      </c>
      <c r="R14">
        <v>2024</v>
      </c>
      <c r="T14" t="s">
        <v>15</v>
      </c>
    </row>
    <row r="15" spans="1:20" x14ac:dyDescent="0.25">
      <c r="A15" s="10"/>
      <c r="B15" s="11"/>
      <c r="C15" s="19"/>
      <c r="D15" s="13"/>
      <c r="E15" s="13"/>
      <c r="F15" s="13"/>
      <c r="G15" s="14"/>
      <c r="H15" s="15"/>
      <c r="I15" s="16"/>
      <c r="J15" s="68" t="e">
        <f t="shared" si="0"/>
        <v>#DIV/0!</v>
      </c>
      <c r="K15" s="70" t="e">
        <f t="shared" si="1"/>
        <v>#DIV/0!</v>
      </c>
      <c r="L15" s="69" t="e">
        <f>Personal_mensual106[[#This Row],[Hores imputades a l''acció]]*$J$25</f>
        <v>#DIV/0!</v>
      </c>
      <c r="R15">
        <v>2025</v>
      </c>
      <c r="T15" t="s">
        <v>16</v>
      </c>
    </row>
    <row r="16" spans="1:20" x14ac:dyDescent="0.25">
      <c r="A16" s="10"/>
      <c r="B16" s="11"/>
      <c r="C16" s="20"/>
      <c r="D16" s="13"/>
      <c r="E16" s="13"/>
      <c r="F16" s="13"/>
      <c r="G16" s="14"/>
      <c r="H16" s="15"/>
      <c r="I16" s="16"/>
      <c r="J16" s="68" t="e">
        <f t="shared" si="0"/>
        <v>#DIV/0!</v>
      </c>
      <c r="K16" s="70" t="e">
        <f t="shared" si="1"/>
        <v>#DIV/0!</v>
      </c>
      <c r="L16" s="69" t="e">
        <f>Personal_mensual106[[#This Row],[Hores imputades a l''acció]]*$J$25</f>
        <v>#DIV/0!</v>
      </c>
      <c r="R16">
        <v>2026</v>
      </c>
      <c r="T16" t="s">
        <v>17</v>
      </c>
    </row>
    <row r="17" spans="1:20" x14ac:dyDescent="0.25">
      <c r="A17" s="10"/>
      <c r="B17" s="11"/>
      <c r="C17" s="19"/>
      <c r="D17" s="13"/>
      <c r="E17" s="13"/>
      <c r="F17" s="13"/>
      <c r="G17" s="14"/>
      <c r="H17" s="15"/>
      <c r="I17" s="16"/>
      <c r="J17" s="68" t="e">
        <f t="shared" si="0"/>
        <v>#DIV/0!</v>
      </c>
      <c r="K17" s="70" t="e">
        <f t="shared" si="1"/>
        <v>#DIV/0!</v>
      </c>
      <c r="L17" s="69" t="e">
        <f>Personal_mensual106[[#This Row],[Hores imputades a l''acció]]*$J$25</f>
        <v>#DIV/0!</v>
      </c>
      <c r="R17">
        <v>2027</v>
      </c>
      <c r="T17" t="s">
        <v>18</v>
      </c>
    </row>
    <row r="18" spans="1:20" x14ac:dyDescent="0.25">
      <c r="A18" s="10"/>
      <c r="B18" s="11"/>
      <c r="C18" s="19"/>
      <c r="D18" s="13"/>
      <c r="E18" s="13"/>
      <c r="F18" s="13"/>
      <c r="G18" s="14"/>
      <c r="H18" s="15"/>
      <c r="I18" s="16"/>
      <c r="J18" s="68" t="e">
        <f t="shared" si="0"/>
        <v>#DIV/0!</v>
      </c>
      <c r="K18" s="70" t="e">
        <f t="shared" si="1"/>
        <v>#DIV/0!</v>
      </c>
      <c r="L18" s="69" t="e">
        <f>Personal_mensual106[[#This Row],[Hores imputades a l''acció]]*$J$25</f>
        <v>#DIV/0!</v>
      </c>
      <c r="R18">
        <v>2028</v>
      </c>
      <c r="T18" t="s">
        <v>19</v>
      </c>
    </row>
    <row r="19" spans="1:20" x14ac:dyDescent="0.25">
      <c r="A19" s="10"/>
      <c r="B19" s="11"/>
      <c r="C19" s="19"/>
      <c r="D19" s="13"/>
      <c r="E19" s="13"/>
      <c r="F19" s="13"/>
      <c r="G19" s="14"/>
      <c r="H19" s="15"/>
      <c r="I19" s="16"/>
      <c r="J19" s="68" t="e">
        <f t="shared" si="0"/>
        <v>#DIV/0!</v>
      </c>
      <c r="K19" s="70" t="e">
        <f t="shared" si="1"/>
        <v>#DIV/0!</v>
      </c>
      <c r="L19" s="69" t="e">
        <f>Personal_mensual106[[#This Row],[Hores imputades a l''acció]]*$J$25</f>
        <v>#DIV/0!</v>
      </c>
      <c r="R19">
        <v>2029</v>
      </c>
      <c r="T19" t="s">
        <v>20</v>
      </c>
    </row>
    <row r="20" spans="1:20" x14ac:dyDescent="0.25">
      <c r="A20" s="10"/>
      <c r="B20" s="11"/>
      <c r="C20" s="19"/>
      <c r="D20" s="13"/>
      <c r="E20" s="13"/>
      <c r="F20" s="13"/>
      <c r="G20" s="14"/>
      <c r="H20" s="15"/>
      <c r="I20" s="16"/>
      <c r="J20" s="68" t="e">
        <f t="shared" si="0"/>
        <v>#DIV/0!</v>
      </c>
      <c r="K20" s="70" t="e">
        <f t="shared" si="1"/>
        <v>#DIV/0!</v>
      </c>
      <c r="L20" s="69" t="e">
        <f>Personal_mensual106[[#This Row],[Hores imputades a l''acció]]*$J$25</f>
        <v>#DIV/0!</v>
      </c>
      <c r="R20">
        <v>2030</v>
      </c>
      <c r="T20" t="s">
        <v>21</v>
      </c>
    </row>
    <row r="21" spans="1:20" x14ac:dyDescent="0.25">
      <c r="A21" s="10"/>
      <c r="B21" s="11"/>
      <c r="C21" s="19"/>
      <c r="D21" s="21"/>
      <c r="E21" s="22"/>
      <c r="F21" s="23"/>
      <c r="G21" s="24"/>
      <c r="H21" s="25"/>
      <c r="I21" s="26"/>
      <c r="J21" s="68" t="e">
        <f t="shared" si="0"/>
        <v>#DIV/0!</v>
      </c>
      <c r="K21" s="70" t="e">
        <f t="shared" si="1"/>
        <v>#DIV/0!</v>
      </c>
      <c r="L21" s="69" t="e">
        <f>Personal_mensual106[[#This Row],[Hores imputades a l''acció]]*$J$25</f>
        <v>#DIV/0!</v>
      </c>
      <c r="R21">
        <v>2031</v>
      </c>
      <c r="T21" t="s">
        <v>34</v>
      </c>
    </row>
    <row r="22" spans="1:20" x14ac:dyDescent="0.25">
      <c r="A22" s="10"/>
      <c r="B22" s="11"/>
      <c r="C22" s="19"/>
      <c r="D22" s="21"/>
      <c r="E22" s="22"/>
      <c r="F22" s="23"/>
      <c r="G22" s="24"/>
      <c r="H22" s="25"/>
      <c r="I22" s="26"/>
      <c r="J22" s="68" t="e">
        <f t="shared" si="0"/>
        <v>#DIV/0!</v>
      </c>
      <c r="K22" s="70" t="e">
        <f t="shared" si="1"/>
        <v>#DIV/0!</v>
      </c>
      <c r="L22" s="69" t="e">
        <f>Personal_mensual106[[#This Row],[Hores imputades a l''acció]]*$J$25</f>
        <v>#DIV/0!</v>
      </c>
      <c r="R22">
        <v>2032</v>
      </c>
      <c r="T22" t="s">
        <v>35</v>
      </c>
    </row>
    <row r="23" spans="1:20" x14ac:dyDescent="0.25">
      <c r="A23" s="10"/>
      <c r="B23" s="11"/>
      <c r="C23" s="18"/>
      <c r="D23" s="22"/>
      <c r="E23" s="22"/>
      <c r="F23" s="27"/>
      <c r="G23" s="28"/>
      <c r="H23" s="29"/>
      <c r="I23" s="26"/>
      <c r="J23" s="68" t="e">
        <f t="shared" si="0"/>
        <v>#DIV/0!</v>
      </c>
      <c r="K23" s="70" t="e">
        <f t="shared" si="1"/>
        <v>#DIV/0!</v>
      </c>
      <c r="L23" s="69" t="e">
        <f>Personal_mensual106[[#This Row],[Hores imputades a l''acció]]*$J$25</f>
        <v>#DIV/0!</v>
      </c>
      <c r="R23">
        <v>2033</v>
      </c>
    </row>
    <row r="24" spans="1:20" ht="15.75" thickBot="1" x14ac:dyDescent="0.3">
      <c r="A24" s="10"/>
      <c r="B24" s="11"/>
      <c r="C24" s="30"/>
      <c r="D24" s="31"/>
      <c r="E24" s="32"/>
      <c r="F24" s="33"/>
      <c r="G24" s="34"/>
      <c r="H24" s="35"/>
      <c r="I24" s="36"/>
      <c r="J24" s="8" t="e">
        <f t="shared" si="0"/>
        <v>#DIV/0!</v>
      </c>
      <c r="K24" s="71" t="e">
        <f t="shared" si="1"/>
        <v>#DIV/0!</v>
      </c>
      <c r="L24" s="72" t="e">
        <f>Personal_mensual106[[#This Row],[Hores imputades a l''acció]]*$J$25</f>
        <v>#DIV/0!</v>
      </c>
      <c r="R24">
        <v>2034</v>
      </c>
    </row>
    <row r="25" spans="1:20" ht="15.75" thickBot="1" x14ac:dyDescent="0.3">
      <c r="A25" s="54" t="s">
        <v>9</v>
      </c>
      <c r="B25" s="7"/>
      <c r="C25" s="58"/>
      <c r="D25" s="5">
        <f>SUM(Personal_mensual106[Salari brut])</f>
        <v>0</v>
      </c>
      <c r="E25" s="5">
        <f>SUM(Personal_mensual106[Contingències comuns])</f>
        <v>0</v>
      </c>
      <c r="F25" s="5">
        <f>SUM(Personal_mensual106[Bonificacions])</f>
        <v>0</v>
      </c>
      <c r="G25" s="59" t="e">
        <f>AVERAGE(G9:G24)</f>
        <v>#DIV/0!</v>
      </c>
      <c r="H25" s="60">
        <f>SUM(Personal_mensual106[Hores laborables mensuals treballades])</f>
        <v>0</v>
      </c>
      <c r="I25" s="61">
        <f>SUM(Personal_mensual106[Hores imputades a l''acció])</f>
        <v>0</v>
      </c>
      <c r="J25" s="5" t="e">
        <f>(((E25*G25)-F25)+D25)/H25</f>
        <v>#DIV/0!</v>
      </c>
      <c r="K25" s="5" t="e">
        <f>SUM(Personal_mensual106[Import total justificat
 (columna I del compte justificatiu)])</f>
        <v>#DIV/0!</v>
      </c>
      <c r="L25" s="62" t="e">
        <f>SUM(Personal_mensual106[Import imputat a l''acció 
(columna K del compte justificatiu)])</f>
        <v>#DIV/0!</v>
      </c>
    </row>
    <row r="26" spans="1:20" x14ac:dyDescent="0.25">
      <c r="A26"/>
      <c r="B26"/>
      <c r="C26"/>
      <c r="D26"/>
      <c r="E26"/>
      <c r="F26"/>
      <c r="G26"/>
      <c r="H26"/>
      <c r="I26"/>
      <c r="J26"/>
      <c r="K26"/>
      <c r="L26"/>
    </row>
    <row r="27" spans="1:20" ht="18.75" thickBot="1" x14ac:dyDescent="0.35">
      <c r="A27" s="77" t="s">
        <v>23</v>
      </c>
      <c r="B27" s="51"/>
      <c r="C27" s="51"/>
      <c r="D27" s="51"/>
      <c r="E27" s="51"/>
      <c r="F27" s="52"/>
      <c r="G27" s="52"/>
      <c r="H27" s="51"/>
      <c r="I27" s="51"/>
      <c r="J27" s="51"/>
      <c r="K27" s="51"/>
      <c r="L27" s="53"/>
      <c r="T27" t="s">
        <v>22</v>
      </c>
    </row>
    <row r="28" spans="1:20" ht="51.75" thickBot="1" x14ac:dyDescent="0.3">
      <c r="A28" s="54" t="s">
        <v>32</v>
      </c>
      <c r="B28" s="7" t="s">
        <v>33</v>
      </c>
      <c r="C28" s="7" t="s">
        <v>2</v>
      </c>
      <c r="D28" s="7" t="s">
        <v>3</v>
      </c>
      <c r="E28" s="2" t="s">
        <v>4</v>
      </c>
      <c r="F28" s="2" t="s">
        <v>5</v>
      </c>
      <c r="G28" s="2" t="s">
        <v>6</v>
      </c>
      <c r="H28" s="7" t="s">
        <v>24</v>
      </c>
      <c r="I28" s="7" t="s">
        <v>7</v>
      </c>
      <c r="J28" s="7" t="s">
        <v>8</v>
      </c>
      <c r="K28" s="7" t="s">
        <v>27</v>
      </c>
      <c r="L28" s="55" t="s">
        <v>28</v>
      </c>
    </row>
    <row r="29" spans="1:20" x14ac:dyDescent="0.25">
      <c r="A29" s="37"/>
      <c r="B29" s="38"/>
      <c r="C29" s="39"/>
      <c r="D29" s="40"/>
      <c r="E29" s="40"/>
      <c r="F29" s="41"/>
      <c r="G29" s="42"/>
      <c r="H29" s="86">
        <f>$H$25</f>
        <v>0</v>
      </c>
      <c r="I29" s="87">
        <f>$I$25</f>
        <v>0</v>
      </c>
      <c r="J29" s="73" t="e">
        <f>(((E29*G29)-F29)+D29)/H29</f>
        <v>#DIV/0!</v>
      </c>
      <c r="K29" s="4" t="e">
        <f>H29*$J$29</f>
        <v>#DIV/0!</v>
      </c>
      <c r="L29" s="74" t="e">
        <f>I29*J29</f>
        <v>#DIV/0!</v>
      </c>
    </row>
    <row r="30" spans="1:20" x14ac:dyDescent="0.25">
      <c r="A30" s="37"/>
      <c r="B30" s="38"/>
      <c r="C30" s="39"/>
      <c r="D30" s="40"/>
      <c r="E30" s="43"/>
      <c r="F30" s="41"/>
      <c r="G30" s="44"/>
      <c r="H30" s="86">
        <f t="shared" ref="H30:H31" si="2">$H$25</f>
        <v>0</v>
      </c>
      <c r="I30" s="87">
        <f t="shared" ref="I30:I31" si="3">$I$25</f>
        <v>0</v>
      </c>
      <c r="J30" s="73" t="e">
        <f t="shared" ref="J30:J31" si="4">(((E30*G30)-F30)+D30)/H30</f>
        <v>#DIV/0!</v>
      </c>
      <c r="K30" s="4" t="e">
        <f>H30*$J$30</f>
        <v>#DIV/0!</v>
      </c>
      <c r="L30" s="74" t="e">
        <f t="shared" ref="L30:L31" si="5">I30*J30</f>
        <v>#DIV/0!</v>
      </c>
    </row>
    <row r="31" spans="1:20" ht="15.75" thickBot="1" x14ac:dyDescent="0.3">
      <c r="A31" s="37"/>
      <c r="B31" s="38"/>
      <c r="C31" s="45"/>
      <c r="D31" s="46"/>
      <c r="E31" s="46"/>
      <c r="F31" s="47"/>
      <c r="G31" s="48"/>
      <c r="H31" s="88">
        <f t="shared" si="2"/>
        <v>0</v>
      </c>
      <c r="I31" s="89">
        <f t="shared" si="3"/>
        <v>0</v>
      </c>
      <c r="J31" s="75" t="e">
        <f t="shared" si="4"/>
        <v>#DIV/0!</v>
      </c>
      <c r="K31" s="4" t="e">
        <f>H31*$J$31</f>
        <v>#DIV/0!</v>
      </c>
      <c r="L31" s="74" t="e">
        <f t="shared" si="5"/>
        <v>#DIV/0!</v>
      </c>
    </row>
    <row r="32" spans="1:20" ht="18" customHeight="1" thickBot="1" x14ac:dyDescent="0.3">
      <c r="A32" s="63" t="s">
        <v>29</v>
      </c>
      <c r="B32" s="64"/>
      <c r="C32" s="65"/>
      <c r="D32" s="5">
        <f>SUM(D29:D31)</f>
        <v>0</v>
      </c>
      <c r="E32" s="5">
        <f>SUM(E29:E31)</f>
        <v>0</v>
      </c>
      <c r="F32" s="5">
        <f>SUM(F29:F31)</f>
        <v>0</v>
      </c>
      <c r="G32" s="59" t="e">
        <f>AVERAGE(G29:G31)</f>
        <v>#DIV/0!</v>
      </c>
      <c r="H32" s="60">
        <f>H25</f>
        <v>0</v>
      </c>
      <c r="I32" s="61">
        <f>I25</f>
        <v>0</v>
      </c>
      <c r="J32" s="66" t="e">
        <f>(((E32*G32)-F32)+D32)/H32</f>
        <v>#DIV/0!</v>
      </c>
      <c r="K32" s="5" t="e">
        <f>SUM(K29:K31)</f>
        <v>#DIV/0!</v>
      </c>
      <c r="L32" s="67" t="e">
        <f>SUM(L29:L31)</f>
        <v>#DIV/0!</v>
      </c>
    </row>
    <row r="33" spans="1:12" ht="15.75" thickBot="1" x14ac:dyDescent="0.3">
      <c r="A33" s="78" t="s">
        <v>25</v>
      </c>
      <c r="B33" s="79"/>
      <c r="C33" s="79"/>
      <c r="D33" s="80">
        <f>SUM(D25,D32)</f>
        <v>0</v>
      </c>
      <c r="E33" s="80">
        <f t="shared" ref="E33:F33" si="6">SUM(E25,E32)</f>
        <v>0</v>
      </c>
      <c r="F33" s="80">
        <f t="shared" si="6"/>
        <v>0</v>
      </c>
      <c r="G33" s="81" t="e">
        <f>AVERAGE(Personal_mensual106[% Quota patronal],G29:G31)</f>
        <v>#DIV/0!</v>
      </c>
      <c r="H33" s="82">
        <f>SUM(Personal_mensual106[Hores laborables mensuals treballades])</f>
        <v>0</v>
      </c>
      <c r="I33" s="83">
        <f>SUM(Personal_mensual106[Hores imputades a l''acció])</f>
        <v>0</v>
      </c>
      <c r="J33" s="84" t="e">
        <f>(((E33*G33)-F33)+D33)/H33</f>
        <v>#DIV/0!</v>
      </c>
      <c r="K33" s="80" t="e">
        <f>SUM(K25,K32)</f>
        <v>#DIV/0!</v>
      </c>
      <c r="L33" s="80" t="e">
        <f>SUM(L25,L32)</f>
        <v>#DIV/0!</v>
      </c>
    </row>
    <row r="34" spans="1:12" customFormat="1" x14ac:dyDescent="0.25"/>
    <row r="35" spans="1:12" customFormat="1" x14ac:dyDescent="0.25"/>
    <row r="36" spans="1:12" customFormat="1" x14ac:dyDescent="0.25"/>
    <row r="37" spans="1:12" customFormat="1" x14ac:dyDescent="0.25"/>
    <row r="38" spans="1:12" customFormat="1" x14ac:dyDescent="0.25"/>
    <row r="39" spans="1:12" customFormat="1" x14ac:dyDescent="0.25"/>
    <row r="40" spans="1:12" customFormat="1" x14ac:dyDescent="0.25"/>
    <row r="41" spans="1:12" customFormat="1" x14ac:dyDescent="0.25"/>
    <row r="42" spans="1:12" customFormat="1" x14ac:dyDescent="0.25"/>
    <row r="43" spans="1:12" customFormat="1" x14ac:dyDescent="0.25"/>
    <row r="44" spans="1:12" customFormat="1" x14ac:dyDescent="0.25"/>
    <row r="45" spans="1:12" customFormat="1" x14ac:dyDescent="0.25"/>
    <row r="46" spans="1:12" customFormat="1" x14ac:dyDescent="0.25"/>
    <row r="47" spans="1:12" customFormat="1" x14ac:dyDescent="0.25"/>
    <row r="48" spans="1:12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</sheetData>
  <sheetProtection algorithmName="SHA-512" hashValue="Le/qt/wH+pYCJwa9bcBqwl9UACs1jWrqGWHxzFwBwuRJhZwL1FjgFbItxaaUXIK201e937z1aA1zT4MDekTELA==" saltValue="M0W9MpzZZHZrjhizEJmwWA==" spinCount="100000" sheet="1" formatCells="0" formatColumns="0" formatRows="0" insertHyperlinks="0" deleteColumns="0" pivotTables="0"/>
  <dataValidations count="3">
    <dataValidation type="list" allowBlank="1" showInputMessage="1" showErrorMessage="1" sqref="B29:B31" xr:uid="{372A59AA-7952-4915-8490-0CF59FB7C748}">
      <formula1>$T$27</formula1>
    </dataValidation>
    <dataValidation type="list" allowBlank="1" showInputMessage="1" showErrorMessage="1" sqref="B9:B24" xr:uid="{E32980F4-9AEC-40B7-97B3-39E97DFBA08E}">
      <formula1>$T$9:$T$24</formula1>
    </dataValidation>
    <dataValidation type="list" allowBlank="1" showInputMessage="1" showErrorMessage="1" sqref="A9:A24 A29:A31" xr:uid="{9D4EEB37-2573-43D5-A4BC-6AA29BE21ADC}">
      <formula1>$R$9:$R$24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Footer>&amp;R&amp;8Model de càlcul de despeses de personal
Versió 5, 28 d'agost de 2024</oddFooter>
  </headerFooter>
  <drawing r:id="rId2"/>
  <legacy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2C714-65EC-42CB-AA3D-DBAC40FDA258}">
  <sheetPr>
    <pageSetUpPr fitToPage="1"/>
  </sheetPr>
  <dimension ref="A1:BF238"/>
  <sheetViews>
    <sheetView zoomScale="90" zoomScaleNormal="90" workbookViewId="0">
      <selection activeCell="C9" sqref="C9:I11"/>
    </sheetView>
  </sheetViews>
  <sheetFormatPr defaultRowHeight="15" x14ac:dyDescent="0.25"/>
  <cols>
    <col min="1" max="1" width="11.28515625" style="9" customWidth="1"/>
    <col min="2" max="2" width="13.5703125" style="9" customWidth="1"/>
    <col min="3" max="3" width="27.7109375" style="9" customWidth="1"/>
    <col min="4" max="4" width="15.140625" style="9" customWidth="1"/>
    <col min="5" max="5" width="13.85546875" style="9" customWidth="1"/>
    <col min="6" max="6" width="13.28515625" style="9" customWidth="1"/>
    <col min="7" max="7" width="10.7109375" style="9" customWidth="1"/>
    <col min="8" max="8" width="12.85546875" style="9" customWidth="1"/>
    <col min="9" max="9" width="11.85546875" style="9" customWidth="1"/>
    <col min="10" max="10" width="10.28515625" style="9" customWidth="1"/>
    <col min="11" max="11" width="16.42578125" style="9" customWidth="1"/>
    <col min="12" max="12" width="16.28515625" style="9" customWidth="1"/>
    <col min="18" max="20" width="9.140625" hidden="1" customWidth="1"/>
    <col min="59" max="16384" width="9.140625" style="9"/>
  </cols>
  <sheetData>
    <row r="1" spans="1:20" customFormat="1" x14ac:dyDescent="0.25">
      <c r="B1" s="56"/>
      <c r="C1" s="56"/>
      <c r="D1" s="56"/>
      <c r="E1" s="56"/>
      <c r="F1" s="57"/>
      <c r="G1" s="57"/>
      <c r="H1" s="56"/>
      <c r="I1" s="56"/>
      <c r="J1" s="56"/>
      <c r="K1" s="56"/>
      <c r="L1" s="56"/>
    </row>
    <row r="2" spans="1:20" customFormat="1" ht="18" x14ac:dyDescent="0.3">
      <c r="A2" s="76"/>
      <c r="B2" s="56"/>
      <c r="C2" s="56"/>
      <c r="D2" s="56"/>
      <c r="E2" s="56"/>
      <c r="F2" s="57"/>
      <c r="G2" s="57"/>
      <c r="H2" s="56"/>
      <c r="I2" s="56"/>
      <c r="J2" s="56"/>
      <c r="K2" s="56"/>
      <c r="L2" s="56"/>
    </row>
    <row r="3" spans="1:20" customFormat="1" ht="18" x14ac:dyDescent="0.3">
      <c r="A3" s="76"/>
      <c r="B3" s="56"/>
      <c r="C3" s="56"/>
      <c r="D3" s="56"/>
      <c r="E3" s="56"/>
      <c r="F3" s="57"/>
      <c r="G3" s="57"/>
      <c r="H3" s="56"/>
      <c r="I3" s="56"/>
      <c r="J3" s="56"/>
      <c r="K3" s="56"/>
      <c r="L3" s="56"/>
    </row>
    <row r="4" spans="1:20" customFormat="1" ht="18" x14ac:dyDescent="0.3">
      <c r="A4" s="76"/>
      <c r="B4" s="56"/>
      <c r="C4" s="56"/>
      <c r="D4" s="56"/>
      <c r="E4" s="56"/>
      <c r="F4" s="57"/>
      <c r="G4" s="57"/>
      <c r="H4" s="56"/>
      <c r="I4" s="56"/>
      <c r="J4" s="56"/>
      <c r="K4" s="56"/>
      <c r="L4" s="56"/>
    </row>
    <row r="5" spans="1:20" customFormat="1" ht="18" x14ac:dyDescent="0.3">
      <c r="A5" s="76"/>
      <c r="B5" s="56"/>
      <c r="C5" s="56"/>
      <c r="D5" s="56"/>
      <c r="E5" s="56"/>
      <c r="F5" s="57"/>
      <c r="G5" s="57"/>
      <c r="H5" s="56"/>
      <c r="I5" s="56"/>
      <c r="J5" s="56"/>
      <c r="K5" s="56"/>
      <c r="L5" s="56"/>
    </row>
    <row r="6" spans="1:20" customFormat="1" ht="18" x14ac:dyDescent="0.3">
      <c r="A6" s="85" t="s">
        <v>0</v>
      </c>
      <c r="B6" s="56"/>
      <c r="C6" s="56"/>
      <c r="D6" s="56"/>
      <c r="E6" s="56"/>
      <c r="F6" s="57"/>
      <c r="G6" s="57"/>
      <c r="H6" s="56"/>
      <c r="I6" s="56"/>
      <c r="J6" s="56"/>
      <c r="K6" s="56"/>
      <c r="L6" s="56"/>
    </row>
    <row r="7" spans="1:20" customFormat="1" ht="18.75" thickBot="1" x14ac:dyDescent="0.35">
      <c r="A7" s="77" t="s">
        <v>1</v>
      </c>
      <c r="B7" s="56"/>
      <c r="C7" s="56"/>
      <c r="D7" s="56"/>
      <c r="E7" s="56"/>
      <c r="F7" s="57"/>
      <c r="G7" s="57"/>
      <c r="H7" s="56"/>
      <c r="I7" s="56"/>
      <c r="J7" s="56"/>
      <c r="K7" s="56"/>
      <c r="L7" s="56"/>
    </row>
    <row r="8" spans="1:20" customFormat="1" ht="51.75" thickBot="1" x14ac:dyDescent="0.3">
      <c r="A8" s="1" t="s">
        <v>30</v>
      </c>
      <c r="B8" s="49" t="s">
        <v>31</v>
      </c>
      <c r="C8" s="49" t="s">
        <v>2</v>
      </c>
      <c r="D8" s="50" t="s">
        <v>3</v>
      </c>
      <c r="E8" s="49" t="s">
        <v>4</v>
      </c>
      <c r="F8" s="50" t="s">
        <v>5</v>
      </c>
      <c r="G8" s="49" t="s">
        <v>6</v>
      </c>
      <c r="H8" s="49" t="s">
        <v>26</v>
      </c>
      <c r="I8" s="49" t="s">
        <v>7</v>
      </c>
      <c r="J8" s="49" t="s">
        <v>8</v>
      </c>
      <c r="K8" s="7" t="s">
        <v>27</v>
      </c>
      <c r="L8" s="6" t="s">
        <v>28</v>
      </c>
    </row>
    <row r="9" spans="1:20" x14ac:dyDescent="0.25">
      <c r="A9" s="10"/>
      <c r="B9" s="11"/>
      <c r="C9" s="12"/>
      <c r="D9" s="13"/>
      <c r="E9" s="13"/>
      <c r="F9" s="13"/>
      <c r="G9" s="14"/>
      <c r="H9" s="15"/>
      <c r="I9" s="16"/>
      <c r="J9" s="68" t="e">
        <f t="shared" ref="J9:J24" si="0">(((E9*G9)-F9)+D9)/H9</f>
        <v>#DIV/0!</v>
      </c>
      <c r="K9" s="3" t="e">
        <f>H9*$J$25</f>
        <v>#DIV/0!</v>
      </c>
      <c r="L9" s="69" t="e">
        <f>Personal_mensual107[[#This Row],[Hores imputades a l''acció]]*$J$25</f>
        <v>#DIV/0!</v>
      </c>
      <c r="R9">
        <v>2019</v>
      </c>
      <c r="T9" t="s">
        <v>10</v>
      </c>
    </row>
    <row r="10" spans="1:20" x14ac:dyDescent="0.25">
      <c r="A10" s="10"/>
      <c r="B10" s="11"/>
      <c r="C10" s="17"/>
      <c r="D10" s="13"/>
      <c r="E10" s="13"/>
      <c r="F10" s="13"/>
      <c r="G10" s="14"/>
      <c r="H10" s="15"/>
      <c r="I10" s="16"/>
      <c r="J10" s="68" t="e">
        <f t="shared" si="0"/>
        <v>#DIV/0!</v>
      </c>
      <c r="K10" s="3" t="e">
        <f t="shared" ref="K10:K24" si="1">H10*$J$25</f>
        <v>#DIV/0!</v>
      </c>
      <c r="L10" s="69" t="e">
        <f>Personal_mensual107[[#This Row],[Hores imputades a l''acció]]*$J$25</f>
        <v>#DIV/0!</v>
      </c>
      <c r="R10">
        <v>2020</v>
      </c>
      <c r="T10" t="s">
        <v>11</v>
      </c>
    </row>
    <row r="11" spans="1:20" x14ac:dyDescent="0.25">
      <c r="A11" s="10"/>
      <c r="B11" s="11"/>
      <c r="C11" s="18"/>
      <c r="D11" s="13"/>
      <c r="E11" s="13"/>
      <c r="F11" s="13"/>
      <c r="G11" s="14"/>
      <c r="H11" s="15"/>
      <c r="I11" s="16"/>
      <c r="J11" s="68" t="e">
        <f t="shared" si="0"/>
        <v>#DIV/0!</v>
      </c>
      <c r="K11" s="3" t="e">
        <f t="shared" si="1"/>
        <v>#DIV/0!</v>
      </c>
      <c r="L11" s="69" t="e">
        <f>Personal_mensual107[[#This Row],[Hores imputades a l''acció]]*$J$25</f>
        <v>#DIV/0!</v>
      </c>
      <c r="R11">
        <v>2021</v>
      </c>
      <c r="T11" t="s">
        <v>12</v>
      </c>
    </row>
    <row r="12" spans="1:20" x14ac:dyDescent="0.25">
      <c r="A12" s="10"/>
      <c r="B12" s="11"/>
      <c r="C12" s="19"/>
      <c r="D12" s="13"/>
      <c r="E12" s="13"/>
      <c r="F12" s="13"/>
      <c r="G12" s="14"/>
      <c r="H12" s="15"/>
      <c r="I12" s="16"/>
      <c r="J12" s="68" t="e">
        <f t="shared" si="0"/>
        <v>#DIV/0!</v>
      </c>
      <c r="K12" s="3" t="e">
        <f t="shared" si="1"/>
        <v>#DIV/0!</v>
      </c>
      <c r="L12" s="69" t="e">
        <f>Personal_mensual107[[#This Row],[Hores imputades a l''acció]]*$J$25</f>
        <v>#DIV/0!</v>
      </c>
      <c r="R12">
        <v>2022</v>
      </c>
      <c r="T12" t="s">
        <v>13</v>
      </c>
    </row>
    <row r="13" spans="1:20" x14ac:dyDescent="0.25">
      <c r="A13" s="10"/>
      <c r="B13" s="11"/>
      <c r="C13" s="19"/>
      <c r="D13" s="13"/>
      <c r="E13" s="13"/>
      <c r="F13" s="13"/>
      <c r="G13" s="14"/>
      <c r="H13" s="15"/>
      <c r="I13" s="16"/>
      <c r="J13" s="68" t="e">
        <f t="shared" si="0"/>
        <v>#DIV/0!</v>
      </c>
      <c r="K13" s="3" t="e">
        <f t="shared" si="1"/>
        <v>#DIV/0!</v>
      </c>
      <c r="L13" s="69" t="e">
        <f>Personal_mensual107[[#This Row],[Hores imputades a l''acció]]*$J$25</f>
        <v>#DIV/0!</v>
      </c>
      <c r="R13">
        <v>2023</v>
      </c>
      <c r="T13" t="s">
        <v>14</v>
      </c>
    </row>
    <row r="14" spans="1:20" x14ac:dyDescent="0.25">
      <c r="A14" s="10"/>
      <c r="B14" s="11"/>
      <c r="C14" s="19"/>
      <c r="D14" s="13"/>
      <c r="E14" s="13"/>
      <c r="F14" s="13"/>
      <c r="G14" s="14"/>
      <c r="H14" s="15"/>
      <c r="I14" s="16"/>
      <c r="J14" s="68" t="e">
        <f t="shared" si="0"/>
        <v>#DIV/0!</v>
      </c>
      <c r="K14" s="70" t="e">
        <f t="shared" si="1"/>
        <v>#DIV/0!</v>
      </c>
      <c r="L14" s="69" t="e">
        <f>Personal_mensual107[[#This Row],[Hores imputades a l''acció]]*$J$25</f>
        <v>#DIV/0!</v>
      </c>
      <c r="R14">
        <v>2024</v>
      </c>
      <c r="T14" t="s">
        <v>15</v>
      </c>
    </row>
    <row r="15" spans="1:20" x14ac:dyDescent="0.25">
      <c r="A15" s="10"/>
      <c r="B15" s="11"/>
      <c r="C15" s="19"/>
      <c r="D15" s="13"/>
      <c r="E15" s="13"/>
      <c r="F15" s="13"/>
      <c r="G15" s="14"/>
      <c r="H15" s="15"/>
      <c r="I15" s="16"/>
      <c r="J15" s="68" t="e">
        <f t="shared" si="0"/>
        <v>#DIV/0!</v>
      </c>
      <c r="K15" s="70" t="e">
        <f t="shared" si="1"/>
        <v>#DIV/0!</v>
      </c>
      <c r="L15" s="69" t="e">
        <f>Personal_mensual107[[#This Row],[Hores imputades a l''acció]]*$J$25</f>
        <v>#DIV/0!</v>
      </c>
      <c r="R15">
        <v>2025</v>
      </c>
      <c r="T15" t="s">
        <v>16</v>
      </c>
    </row>
    <row r="16" spans="1:20" x14ac:dyDescent="0.25">
      <c r="A16" s="10"/>
      <c r="B16" s="11"/>
      <c r="C16" s="20"/>
      <c r="D16" s="13"/>
      <c r="E16" s="13"/>
      <c r="F16" s="13"/>
      <c r="G16" s="14"/>
      <c r="H16" s="15"/>
      <c r="I16" s="16"/>
      <c r="J16" s="68" t="e">
        <f t="shared" si="0"/>
        <v>#DIV/0!</v>
      </c>
      <c r="K16" s="70" t="e">
        <f t="shared" si="1"/>
        <v>#DIV/0!</v>
      </c>
      <c r="L16" s="69" t="e">
        <f>Personal_mensual107[[#This Row],[Hores imputades a l''acció]]*$J$25</f>
        <v>#DIV/0!</v>
      </c>
      <c r="R16">
        <v>2026</v>
      </c>
      <c r="T16" t="s">
        <v>17</v>
      </c>
    </row>
    <row r="17" spans="1:20" x14ac:dyDescent="0.25">
      <c r="A17" s="10"/>
      <c r="B17" s="11"/>
      <c r="C17" s="19"/>
      <c r="D17" s="13"/>
      <c r="E17" s="13"/>
      <c r="F17" s="13"/>
      <c r="G17" s="14"/>
      <c r="H17" s="15"/>
      <c r="I17" s="16"/>
      <c r="J17" s="68" t="e">
        <f t="shared" si="0"/>
        <v>#DIV/0!</v>
      </c>
      <c r="K17" s="70" t="e">
        <f t="shared" si="1"/>
        <v>#DIV/0!</v>
      </c>
      <c r="L17" s="69" t="e">
        <f>Personal_mensual107[[#This Row],[Hores imputades a l''acció]]*$J$25</f>
        <v>#DIV/0!</v>
      </c>
      <c r="R17">
        <v>2027</v>
      </c>
      <c r="T17" t="s">
        <v>18</v>
      </c>
    </row>
    <row r="18" spans="1:20" x14ac:dyDescent="0.25">
      <c r="A18" s="10"/>
      <c r="B18" s="11"/>
      <c r="C18" s="19"/>
      <c r="D18" s="13"/>
      <c r="E18" s="13"/>
      <c r="F18" s="13"/>
      <c r="G18" s="14"/>
      <c r="H18" s="15"/>
      <c r="I18" s="16"/>
      <c r="J18" s="68" t="e">
        <f t="shared" si="0"/>
        <v>#DIV/0!</v>
      </c>
      <c r="K18" s="70" t="e">
        <f t="shared" si="1"/>
        <v>#DIV/0!</v>
      </c>
      <c r="L18" s="69" t="e">
        <f>Personal_mensual107[[#This Row],[Hores imputades a l''acció]]*$J$25</f>
        <v>#DIV/0!</v>
      </c>
      <c r="R18">
        <v>2028</v>
      </c>
      <c r="T18" t="s">
        <v>19</v>
      </c>
    </row>
    <row r="19" spans="1:20" x14ac:dyDescent="0.25">
      <c r="A19" s="10"/>
      <c r="B19" s="11"/>
      <c r="C19" s="19"/>
      <c r="D19" s="13"/>
      <c r="E19" s="13"/>
      <c r="F19" s="13"/>
      <c r="G19" s="14"/>
      <c r="H19" s="15"/>
      <c r="I19" s="16"/>
      <c r="J19" s="68" t="e">
        <f t="shared" si="0"/>
        <v>#DIV/0!</v>
      </c>
      <c r="K19" s="70" t="e">
        <f t="shared" si="1"/>
        <v>#DIV/0!</v>
      </c>
      <c r="L19" s="69" t="e">
        <f>Personal_mensual107[[#This Row],[Hores imputades a l''acció]]*$J$25</f>
        <v>#DIV/0!</v>
      </c>
      <c r="R19">
        <v>2029</v>
      </c>
      <c r="T19" t="s">
        <v>20</v>
      </c>
    </row>
    <row r="20" spans="1:20" x14ac:dyDescent="0.25">
      <c r="A20" s="10"/>
      <c r="B20" s="11"/>
      <c r="C20" s="19"/>
      <c r="D20" s="13"/>
      <c r="E20" s="13"/>
      <c r="F20" s="13"/>
      <c r="G20" s="14"/>
      <c r="H20" s="15"/>
      <c r="I20" s="16"/>
      <c r="J20" s="68" t="e">
        <f t="shared" si="0"/>
        <v>#DIV/0!</v>
      </c>
      <c r="K20" s="70" t="e">
        <f t="shared" si="1"/>
        <v>#DIV/0!</v>
      </c>
      <c r="L20" s="69" t="e">
        <f>Personal_mensual107[[#This Row],[Hores imputades a l''acció]]*$J$25</f>
        <v>#DIV/0!</v>
      </c>
      <c r="R20">
        <v>2030</v>
      </c>
      <c r="T20" t="s">
        <v>21</v>
      </c>
    </row>
    <row r="21" spans="1:20" x14ac:dyDescent="0.25">
      <c r="A21" s="10"/>
      <c r="B21" s="11"/>
      <c r="C21" s="19"/>
      <c r="D21" s="21"/>
      <c r="E21" s="22"/>
      <c r="F21" s="23"/>
      <c r="G21" s="24"/>
      <c r="H21" s="25"/>
      <c r="I21" s="26"/>
      <c r="J21" s="68" t="e">
        <f t="shared" si="0"/>
        <v>#DIV/0!</v>
      </c>
      <c r="K21" s="70" t="e">
        <f t="shared" si="1"/>
        <v>#DIV/0!</v>
      </c>
      <c r="L21" s="69" t="e">
        <f>Personal_mensual107[[#This Row],[Hores imputades a l''acció]]*$J$25</f>
        <v>#DIV/0!</v>
      </c>
      <c r="R21">
        <v>2031</v>
      </c>
      <c r="T21" t="s">
        <v>34</v>
      </c>
    </row>
    <row r="22" spans="1:20" x14ac:dyDescent="0.25">
      <c r="A22" s="10"/>
      <c r="B22" s="11"/>
      <c r="C22" s="19"/>
      <c r="D22" s="21"/>
      <c r="E22" s="22"/>
      <c r="F22" s="23"/>
      <c r="G22" s="24"/>
      <c r="H22" s="25"/>
      <c r="I22" s="26"/>
      <c r="J22" s="68" t="e">
        <f t="shared" si="0"/>
        <v>#DIV/0!</v>
      </c>
      <c r="K22" s="70" t="e">
        <f t="shared" si="1"/>
        <v>#DIV/0!</v>
      </c>
      <c r="L22" s="69" t="e">
        <f>Personal_mensual107[[#This Row],[Hores imputades a l''acció]]*$J$25</f>
        <v>#DIV/0!</v>
      </c>
      <c r="R22">
        <v>2032</v>
      </c>
      <c r="T22" t="s">
        <v>35</v>
      </c>
    </row>
    <row r="23" spans="1:20" x14ac:dyDescent="0.25">
      <c r="A23" s="10"/>
      <c r="B23" s="11"/>
      <c r="C23" s="18"/>
      <c r="D23" s="22"/>
      <c r="E23" s="22"/>
      <c r="F23" s="27"/>
      <c r="G23" s="28"/>
      <c r="H23" s="29"/>
      <c r="I23" s="26"/>
      <c r="J23" s="68" t="e">
        <f t="shared" si="0"/>
        <v>#DIV/0!</v>
      </c>
      <c r="K23" s="70" t="e">
        <f t="shared" si="1"/>
        <v>#DIV/0!</v>
      </c>
      <c r="L23" s="69" t="e">
        <f>Personal_mensual107[[#This Row],[Hores imputades a l''acció]]*$J$25</f>
        <v>#DIV/0!</v>
      </c>
      <c r="R23">
        <v>2033</v>
      </c>
    </row>
    <row r="24" spans="1:20" ht="15.75" thickBot="1" x14ac:dyDescent="0.3">
      <c r="A24" s="10"/>
      <c r="B24" s="11"/>
      <c r="C24" s="30"/>
      <c r="D24" s="31"/>
      <c r="E24" s="32"/>
      <c r="F24" s="33"/>
      <c r="G24" s="34"/>
      <c r="H24" s="35"/>
      <c r="I24" s="36"/>
      <c r="J24" s="8" t="e">
        <f t="shared" si="0"/>
        <v>#DIV/0!</v>
      </c>
      <c r="K24" s="71" t="e">
        <f t="shared" si="1"/>
        <v>#DIV/0!</v>
      </c>
      <c r="L24" s="72" t="e">
        <f>Personal_mensual107[[#This Row],[Hores imputades a l''acció]]*$J$25</f>
        <v>#DIV/0!</v>
      </c>
      <c r="R24">
        <v>2034</v>
      </c>
    </row>
    <row r="25" spans="1:20" ht="15.75" thickBot="1" x14ac:dyDescent="0.3">
      <c r="A25" s="54" t="s">
        <v>9</v>
      </c>
      <c r="B25" s="7"/>
      <c r="C25" s="58"/>
      <c r="D25" s="5">
        <f>SUM(Personal_mensual107[Salari brut])</f>
        <v>0</v>
      </c>
      <c r="E25" s="5">
        <f>SUM(Personal_mensual107[Contingències comuns])</f>
        <v>0</v>
      </c>
      <c r="F25" s="5">
        <f>SUM(Personal_mensual107[Bonificacions])</f>
        <v>0</v>
      </c>
      <c r="G25" s="59" t="e">
        <f>AVERAGE(G9:G24)</f>
        <v>#DIV/0!</v>
      </c>
      <c r="H25" s="60">
        <f>SUM(Personal_mensual107[Hores laborables mensuals treballades])</f>
        <v>0</v>
      </c>
      <c r="I25" s="61">
        <f>SUM(Personal_mensual107[Hores imputades a l''acció])</f>
        <v>0</v>
      </c>
      <c r="J25" s="5" t="e">
        <f>(((E25*G25)-F25)+D25)/H25</f>
        <v>#DIV/0!</v>
      </c>
      <c r="K25" s="5" t="e">
        <f>SUM(Personal_mensual107[Import total justificat
 (columna I del compte justificatiu)])</f>
        <v>#DIV/0!</v>
      </c>
      <c r="L25" s="62" t="e">
        <f>SUM(Personal_mensual107[Import imputat a l''acció 
(columna K del compte justificatiu)])</f>
        <v>#DIV/0!</v>
      </c>
    </row>
    <row r="26" spans="1:20" x14ac:dyDescent="0.25">
      <c r="A26"/>
      <c r="B26"/>
      <c r="C26"/>
      <c r="D26"/>
      <c r="E26"/>
      <c r="F26"/>
      <c r="G26"/>
      <c r="H26"/>
      <c r="I26"/>
      <c r="J26"/>
      <c r="K26"/>
      <c r="L26"/>
    </row>
    <row r="27" spans="1:20" ht="18.75" thickBot="1" x14ac:dyDescent="0.35">
      <c r="A27" s="77" t="s">
        <v>23</v>
      </c>
      <c r="B27" s="51"/>
      <c r="C27" s="51"/>
      <c r="D27" s="51"/>
      <c r="E27" s="51"/>
      <c r="F27" s="52"/>
      <c r="G27" s="52"/>
      <c r="H27" s="51"/>
      <c r="I27" s="51"/>
      <c r="J27" s="51"/>
      <c r="K27" s="51"/>
      <c r="L27" s="53"/>
      <c r="T27" t="s">
        <v>22</v>
      </c>
    </row>
    <row r="28" spans="1:20" ht="51.75" thickBot="1" x14ac:dyDescent="0.3">
      <c r="A28" s="54" t="s">
        <v>32</v>
      </c>
      <c r="B28" s="7" t="s">
        <v>33</v>
      </c>
      <c r="C28" s="7" t="s">
        <v>2</v>
      </c>
      <c r="D28" s="7" t="s">
        <v>3</v>
      </c>
      <c r="E28" s="2" t="s">
        <v>4</v>
      </c>
      <c r="F28" s="2" t="s">
        <v>5</v>
      </c>
      <c r="G28" s="2" t="s">
        <v>6</v>
      </c>
      <c r="H28" s="7" t="s">
        <v>24</v>
      </c>
      <c r="I28" s="7" t="s">
        <v>7</v>
      </c>
      <c r="J28" s="7" t="s">
        <v>8</v>
      </c>
      <c r="K28" s="7" t="s">
        <v>27</v>
      </c>
      <c r="L28" s="55" t="s">
        <v>28</v>
      </c>
    </row>
    <row r="29" spans="1:20" x14ac:dyDescent="0.25">
      <c r="A29" s="37"/>
      <c r="B29" s="38"/>
      <c r="C29" s="39"/>
      <c r="D29" s="40"/>
      <c r="E29" s="40"/>
      <c r="F29" s="41"/>
      <c r="G29" s="42"/>
      <c r="H29" s="86">
        <f>$H$25</f>
        <v>0</v>
      </c>
      <c r="I29" s="87">
        <f>$I$25</f>
        <v>0</v>
      </c>
      <c r="J29" s="73" t="e">
        <f>(((E29*G29)-F29)+D29)/H29</f>
        <v>#DIV/0!</v>
      </c>
      <c r="K29" s="4" t="e">
        <f>H29*$J$29</f>
        <v>#DIV/0!</v>
      </c>
      <c r="L29" s="74" t="e">
        <f>I29*J29</f>
        <v>#DIV/0!</v>
      </c>
    </row>
    <row r="30" spans="1:20" x14ac:dyDescent="0.25">
      <c r="A30" s="37"/>
      <c r="B30" s="38"/>
      <c r="C30" s="39"/>
      <c r="D30" s="40"/>
      <c r="E30" s="43"/>
      <c r="F30" s="41"/>
      <c r="G30" s="44"/>
      <c r="H30" s="86">
        <f t="shared" ref="H30:H31" si="2">$H$25</f>
        <v>0</v>
      </c>
      <c r="I30" s="87">
        <f t="shared" ref="I30:I31" si="3">$I$25</f>
        <v>0</v>
      </c>
      <c r="J30" s="73" t="e">
        <f t="shared" ref="J30:J31" si="4">(((E30*G30)-F30)+D30)/H30</f>
        <v>#DIV/0!</v>
      </c>
      <c r="K30" s="4" t="e">
        <f>H30*$J$30</f>
        <v>#DIV/0!</v>
      </c>
      <c r="L30" s="74" t="e">
        <f t="shared" ref="L30:L31" si="5">I30*J30</f>
        <v>#DIV/0!</v>
      </c>
    </row>
    <row r="31" spans="1:20" ht="15.75" thickBot="1" x14ac:dyDescent="0.3">
      <c r="A31" s="37"/>
      <c r="B31" s="38"/>
      <c r="C31" s="45"/>
      <c r="D31" s="46"/>
      <c r="E31" s="46"/>
      <c r="F31" s="47"/>
      <c r="G31" s="48"/>
      <c r="H31" s="88">
        <f t="shared" si="2"/>
        <v>0</v>
      </c>
      <c r="I31" s="89">
        <f t="shared" si="3"/>
        <v>0</v>
      </c>
      <c r="J31" s="75" t="e">
        <f t="shared" si="4"/>
        <v>#DIV/0!</v>
      </c>
      <c r="K31" s="4" t="e">
        <f>H31*$J$31</f>
        <v>#DIV/0!</v>
      </c>
      <c r="L31" s="74" t="e">
        <f t="shared" si="5"/>
        <v>#DIV/0!</v>
      </c>
    </row>
    <row r="32" spans="1:20" ht="18" customHeight="1" thickBot="1" x14ac:dyDescent="0.3">
      <c r="A32" s="63" t="s">
        <v>29</v>
      </c>
      <c r="B32" s="64"/>
      <c r="C32" s="65"/>
      <c r="D32" s="5">
        <f>SUM(D29:D31)</f>
        <v>0</v>
      </c>
      <c r="E32" s="5">
        <f>SUM(E29:E31)</f>
        <v>0</v>
      </c>
      <c r="F32" s="5">
        <f>SUM(F29:F31)</f>
        <v>0</v>
      </c>
      <c r="G32" s="59" t="e">
        <f>AVERAGE(G29:G31)</f>
        <v>#DIV/0!</v>
      </c>
      <c r="H32" s="60">
        <f>H25</f>
        <v>0</v>
      </c>
      <c r="I32" s="61">
        <f>I25</f>
        <v>0</v>
      </c>
      <c r="J32" s="66" t="e">
        <f>(((E32*G32)-F32)+D32)/H32</f>
        <v>#DIV/0!</v>
      </c>
      <c r="K32" s="5" t="e">
        <f>SUM(K29:K31)</f>
        <v>#DIV/0!</v>
      </c>
      <c r="L32" s="67" t="e">
        <f>SUM(L29:L31)</f>
        <v>#DIV/0!</v>
      </c>
    </row>
    <row r="33" spans="1:12" ht="15.75" thickBot="1" x14ac:dyDescent="0.3">
      <c r="A33" s="78" t="s">
        <v>25</v>
      </c>
      <c r="B33" s="79"/>
      <c r="C33" s="79"/>
      <c r="D33" s="80">
        <f>SUM(D25,D32)</f>
        <v>0</v>
      </c>
      <c r="E33" s="80">
        <f t="shared" ref="E33:F33" si="6">SUM(E25,E32)</f>
        <v>0</v>
      </c>
      <c r="F33" s="80">
        <f t="shared" si="6"/>
        <v>0</v>
      </c>
      <c r="G33" s="81" t="e">
        <f>AVERAGE(Personal_mensual107[% Quota patronal],G29:G31)</f>
        <v>#DIV/0!</v>
      </c>
      <c r="H33" s="82">
        <f>SUM(Personal_mensual107[Hores laborables mensuals treballades])</f>
        <v>0</v>
      </c>
      <c r="I33" s="83">
        <f>SUM(Personal_mensual107[Hores imputades a l''acció])</f>
        <v>0</v>
      </c>
      <c r="J33" s="84" t="e">
        <f>(((E33*G33)-F33)+D33)/H33</f>
        <v>#DIV/0!</v>
      </c>
      <c r="K33" s="80" t="e">
        <f>SUM(K25,K32)</f>
        <v>#DIV/0!</v>
      </c>
      <c r="L33" s="80" t="e">
        <f>SUM(L25,L32)</f>
        <v>#DIV/0!</v>
      </c>
    </row>
    <row r="34" spans="1:12" customFormat="1" x14ac:dyDescent="0.25"/>
    <row r="35" spans="1:12" customFormat="1" x14ac:dyDescent="0.25"/>
    <row r="36" spans="1:12" customFormat="1" x14ac:dyDescent="0.25"/>
    <row r="37" spans="1:12" customFormat="1" x14ac:dyDescent="0.25"/>
    <row r="38" spans="1:12" customFormat="1" x14ac:dyDescent="0.25"/>
    <row r="39" spans="1:12" customFormat="1" x14ac:dyDescent="0.25"/>
    <row r="40" spans="1:12" customFormat="1" x14ac:dyDescent="0.25"/>
    <row r="41" spans="1:12" customFormat="1" x14ac:dyDescent="0.25"/>
    <row r="42" spans="1:12" customFormat="1" x14ac:dyDescent="0.25"/>
    <row r="43" spans="1:12" customFormat="1" x14ac:dyDescent="0.25"/>
    <row r="44" spans="1:12" customFormat="1" x14ac:dyDescent="0.25"/>
    <row r="45" spans="1:12" customFormat="1" x14ac:dyDescent="0.25"/>
    <row r="46" spans="1:12" customFormat="1" x14ac:dyDescent="0.25"/>
    <row r="47" spans="1:12" customFormat="1" x14ac:dyDescent="0.25"/>
    <row r="48" spans="1:12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</sheetData>
  <sheetProtection algorithmName="SHA-512" hashValue="Le/qt/wH+pYCJwa9bcBqwl9UACs1jWrqGWHxzFwBwuRJhZwL1FjgFbItxaaUXIK201e937z1aA1zT4MDekTELA==" saltValue="M0W9MpzZZHZrjhizEJmwWA==" spinCount="100000" sheet="1" formatCells="0" formatColumns="0" formatRows="0" insertHyperlinks="0" deleteColumns="0" pivotTables="0"/>
  <dataValidations count="3">
    <dataValidation type="list" allowBlank="1" showInputMessage="1" showErrorMessage="1" sqref="B29:B31" xr:uid="{AC994A1B-0F13-4525-9E7C-E968B066E46D}">
      <formula1>$T$27</formula1>
    </dataValidation>
    <dataValidation type="list" allowBlank="1" showInputMessage="1" showErrorMessage="1" sqref="B9:B24" xr:uid="{BAC39406-4A4A-4ECF-B4E8-25929D7F47D5}">
      <formula1>$T$9:$T$24</formula1>
    </dataValidation>
    <dataValidation type="list" allowBlank="1" showInputMessage="1" showErrorMessage="1" sqref="A9:A24 A29:A31" xr:uid="{DEF86E72-0925-43D1-AE8F-683C8D88EDED}">
      <formula1>$R$9:$R$24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Footer>&amp;R&amp;8Model de càlcul de despeses de personal
Versió 5, 28 d'agost de 2024</oddFooter>
  </headerFooter>
  <drawing r:id="rId2"/>
  <legacy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70C58-CD7B-460F-B8A8-945D4DA06A72}">
  <sheetPr>
    <pageSetUpPr fitToPage="1"/>
  </sheetPr>
  <dimension ref="A1:BF238"/>
  <sheetViews>
    <sheetView zoomScale="90" zoomScaleNormal="90" workbookViewId="0">
      <selection activeCell="G9" sqref="G9:I11"/>
    </sheetView>
  </sheetViews>
  <sheetFormatPr defaultRowHeight="15" x14ac:dyDescent="0.25"/>
  <cols>
    <col min="1" max="1" width="11.28515625" style="9" customWidth="1"/>
    <col min="2" max="2" width="13.5703125" style="9" customWidth="1"/>
    <col min="3" max="3" width="27.7109375" style="9" customWidth="1"/>
    <col min="4" max="4" width="15.140625" style="9" customWidth="1"/>
    <col min="5" max="5" width="13.85546875" style="9" customWidth="1"/>
    <col min="6" max="6" width="13.28515625" style="9" customWidth="1"/>
    <col min="7" max="7" width="10.7109375" style="9" customWidth="1"/>
    <col min="8" max="8" width="12.85546875" style="9" customWidth="1"/>
    <col min="9" max="9" width="11.85546875" style="9" customWidth="1"/>
    <col min="10" max="10" width="10.28515625" style="9" customWidth="1"/>
    <col min="11" max="11" width="16.42578125" style="9" customWidth="1"/>
    <col min="12" max="12" width="16.28515625" style="9" customWidth="1"/>
    <col min="18" max="20" width="9.140625" hidden="1" customWidth="1"/>
    <col min="59" max="16384" width="9.140625" style="9"/>
  </cols>
  <sheetData>
    <row r="1" spans="1:20" customFormat="1" x14ac:dyDescent="0.25">
      <c r="B1" s="56"/>
      <c r="C1" s="56"/>
      <c r="D1" s="56"/>
      <c r="E1" s="56"/>
      <c r="F1" s="57"/>
      <c r="G1" s="57"/>
      <c r="H1" s="56"/>
      <c r="I1" s="56"/>
      <c r="J1" s="56"/>
      <c r="K1" s="56"/>
      <c r="L1" s="56"/>
    </row>
    <row r="2" spans="1:20" customFormat="1" ht="18" x14ac:dyDescent="0.3">
      <c r="A2" s="76"/>
      <c r="B2" s="56"/>
      <c r="C2" s="56"/>
      <c r="D2" s="56"/>
      <c r="E2" s="56"/>
      <c r="F2" s="57"/>
      <c r="G2" s="57"/>
      <c r="H2" s="56"/>
      <c r="I2" s="56"/>
      <c r="J2" s="56"/>
      <c r="K2" s="56"/>
      <c r="L2" s="56"/>
    </row>
    <row r="3" spans="1:20" customFormat="1" ht="18" x14ac:dyDescent="0.3">
      <c r="A3" s="76"/>
      <c r="B3" s="56"/>
      <c r="C3" s="56"/>
      <c r="D3" s="56"/>
      <c r="E3" s="56"/>
      <c r="F3" s="57"/>
      <c r="G3" s="57"/>
      <c r="H3" s="56"/>
      <c r="I3" s="56"/>
      <c r="J3" s="56"/>
      <c r="K3" s="56"/>
      <c r="L3" s="56"/>
    </row>
    <row r="4" spans="1:20" customFormat="1" ht="18" x14ac:dyDescent="0.3">
      <c r="A4" s="76"/>
      <c r="B4" s="56"/>
      <c r="C4" s="56"/>
      <c r="D4" s="56"/>
      <c r="E4" s="56"/>
      <c r="F4" s="57"/>
      <c r="G4" s="57"/>
      <c r="H4" s="56"/>
      <c r="I4" s="56"/>
      <c r="J4" s="56"/>
      <c r="K4" s="56"/>
      <c r="L4" s="56"/>
    </row>
    <row r="5" spans="1:20" customFormat="1" ht="18" x14ac:dyDescent="0.3">
      <c r="A5" s="76"/>
      <c r="B5" s="56"/>
      <c r="C5" s="56"/>
      <c r="D5" s="56"/>
      <c r="E5" s="56"/>
      <c r="F5" s="57"/>
      <c r="G5" s="57"/>
      <c r="H5" s="56"/>
      <c r="I5" s="56"/>
      <c r="J5" s="56"/>
      <c r="K5" s="56"/>
      <c r="L5" s="56"/>
    </row>
    <row r="6" spans="1:20" customFormat="1" ht="18" x14ac:dyDescent="0.3">
      <c r="A6" s="85" t="s">
        <v>0</v>
      </c>
      <c r="B6" s="56"/>
      <c r="C6" s="56"/>
      <c r="D6" s="56"/>
      <c r="E6" s="56"/>
      <c r="F6" s="57"/>
      <c r="G6" s="57"/>
      <c r="H6" s="56"/>
      <c r="I6" s="56"/>
      <c r="J6" s="56"/>
      <c r="K6" s="56"/>
      <c r="L6" s="56"/>
    </row>
    <row r="7" spans="1:20" customFormat="1" ht="18.75" thickBot="1" x14ac:dyDescent="0.35">
      <c r="A7" s="77" t="s">
        <v>1</v>
      </c>
      <c r="B7" s="56"/>
      <c r="C7" s="56"/>
      <c r="D7" s="56"/>
      <c r="E7" s="56"/>
      <c r="F7" s="57"/>
      <c r="G7" s="57"/>
      <c r="H7" s="56"/>
      <c r="I7" s="56"/>
      <c r="J7" s="56"/>
      <c r="K7" s="56"/>
      <c r="L7" s="56"/>
    </row>
    <row r="8" spans="1:20" customFormat="1" ht="51.75" thickBot="1" x14ac:dyDescent="0.3">
      <c r="A8" s="1" t="s">
        <v>30</v>
      </c>
      <c r="B8" s="49" t="s">
        <v>31</v>
      </c>
      <c r="C8" s="49" t="s">
        <v>2</v>
      </c>
      <c r="D8" s="50" t="s">
        <v>3</v>
      </c>
      <c r="E8" s="49" t="s">
        <v>4</v>
      </c>
      <c r="F8" s="50" t="s">
        <v>5</v>
      </c>
      <c r="G8" s="49" t="s">
        <v>6</v>
      </c>
      <c r="H8" s="49" t="s">
        <v>26</v>
      </c>
      <c r="I8" s="49" t="s">
        <v>7</v>
      </c>
      <c r="J8" s="49" t="s">
        <v>8</v>
      </c>
      <c r="K8" s="7" t="s">
        <v>27</v>
      </c>
      <c r="L8" s="6" t="s">
        <v>28</v>
      </c>
    </row>
    <row r="9" spans="1:20" x14ac:dyDescent="0.25">
      <c r="A9" s="10"/>
      <c r="B9" s="11"/>
      <c r="C9" s="12"/>
      <c r="D9" s="13"/>
      <c r="E9" s="13"/>
      <c r="F9" s="13"/>
      <c r="G9" s="14"/>
      <c r="H9" s="15"/>
      <c r="I9" s="16"/>
      <c r="J9" s="68" t="e">
        <f t="shared" ref="J9:J24" si="0">(((E9*G9)-F9)+D9)/H9</f>
        <v>#DIV/0!</v>
      </c>
      <c r="K9" s="3" t="e">
        <f>H9*$J$25</f>
        <v>#DIV/0!</v>
      </c>
      <c r="L9" s="69" t="e">
        <f>Personal_mensual1068[[#This Row],[Hores imputades a l''acció]]*$J$25</f>
        <v>#DIV/0!</v>
      </c>
      <c r="R9">
        <v>2019</v>
      </c>
      <c r="T9" t="s">
        <v>10</v>
      </c>
    </row>
    <row r="10" spans="1:20" x14ac:dyDescent="0.25">
      <c r="A10" s="10"/>
      <c r="B10" s="11"/>
      <c r="C10" s="17"/>
      <c r="D10" s="13"/>
      <c r="E10" s="13"/>
      <c r="F10" s="13"/>
      <c r="G10" s="14"/>
      <c r="H10" s="15"/>
      <c r="I10" s="16"/>
      <c r="J10" s="68" t="e">
        <f t="shared" si="0"/>
        <v>#DIV/0!</v>
      </c>
      <c r="K10" s="3" t="e">
        <f t="shared" ref="K10:K24" si="1">H10*$J$25</f>
        <v>#DIV/0!</v>
      </c>
      <c r="L10" s="69" t="e">
        <f>Personal_mensual1068[[#This Row],[Hores imputades a l''acció]]*$J$25</f>
        <v>#DIV/0!</v>
      </c>
      <c r="R10">
        <v>2020</v>
      </c>
      <c r="T10" t="s">
        <v>11</v>
      </c>
    </row>
    <row r="11" spans="1:20" x14ac:dyDescent="0.25">
      <c r="A11" s="10"/>
      <c r="B11" s="11"/>
      <c r="C11" s="18"/>
      <c r="D11" s="13"/>
      <c r="E11" s="13"/>
      <c r="F11" s="13"/>
      <c r="G11" s="14"/>
      <c r="H11" s="15"/>
      <c r="I11" s="16"/>
      <c r="J11" s="68" t="e">
        <f t="shared" si="0"/>
        <v>#DIV/0!</v>
      </c>
      <c r="K11" s="3" t="e">
        <f t="shared" si="1"/>
        <v>#DIV/0!</v>
      </c>
      <c r="L11" s="69" t="e">
        <f>Personal_mensual1068[[#This Row],[Hores imputades a l''acció]]*$J$25</f>
        <v>#DIV/0!</v>
      </c>
      <c r="R11">
        <v>2021</v>
      </c>
      <c r="T11" t="s">
        <v>12</v>
      </c>
    </row>
    <row r="12" spans="1:20" x14ac:dyDescent="0.25">
      <c r="A12" s="10"/>
      <c r="B12" s="11"/>
      <c r="C12" s="19"/>
      <c r="D12" s="13"/>
      <c r="E12" s="13"/>
      <c r="F12" s="13"/>
      <c r="G12" s="14"/>
      <c r="H12" s="15"/>
      <c r="I12" s="16"/>
      <c r="J12" s="68" t="e">
        <f t="shared" si="0"/>
        <v>#DIV/0!</v>
      </c>
      <c r="K12" s="3" t="e">
        <f t="shared" si="1"/>
        <v>#DIV/0!</v>
      </c>
      <c r="L12" s="69" t="e">
        <f>Personal_mensual1068[[#This Row],[Hores imputades a l''acció]]*$J$25</f>
        <v>#DIV/0!</v>
      </c>
      <c r="R12">
        <v>2022</v>
      </c>
      <c r="T12" t="s">
        <v>13</v>
      </c>
    </row>
    <row r="13" spans="1:20" x14ac:dyDescent="0.25">
      <c r="A13" s="10"/>
      <c r="B13" s="11"/>
      <c r="C13" s="19"/>
      <c r="D13" s="13"/>
      <c r="E13" s="13"/>
      <c r="F13" s="13"/>
      <c r="G13" s="14"/>
      <c r="H13" s="15"/>
      <c r="I13" s="16"/>
      <c r="J13" s="68" t="e">
        <f t="shared" si="0"/>
        <v>#DIV/0!</v>
      </c>
      <c r="K13" s="3" t="e">
        <f t="shared" si="1"/>
        <v>#DIV/0!</v>
      </c>
      <c r="L13" s="69" t="e">
        <f>Personal_mensual1068[[#This Row],[Hores imputades a l''acció]]*$J$25</f>
        <v>#DIV/0!</v>
      </c>
      <c r="R13">
        <v>2023</v>
      </c>
      <c r="T13" t="s">
        <v>14</v>
      </c>
    </row>
    <row r="14" spans="1:20" x14ac:dyDescent="0.25">
      <c r="A14" s="10"/>
      <c r="B14" s="11"/>
      <c r="C14" s="19"/>
      <c r="D14" s="13"/>
      <c r="E14" s="13"/>
      <c r="F14" s="13"/>
      <c r="G14" s="14"/>
      <c r="H14" s="15"/>
      <c r="I14" s="16"/>
      <c r="J14" s="68" t="e">
        <f t="shared" si="0"/>
        <v>#DIV/0!</v>
      </c>
      <c r="K14" s="70" t="e">
        <f t="shared" si="1"/>
        <v>#DIV/0!</v>
      </c>
      <c r="L14" s="69" t="e">
        <f>Personal_mensual1068[[#This Row],[Hores imputades a l''acció]]*$J$25</f>
        <v>#DIV/0!</v>
      </c>
      <c r="R14">
        <v>2024</v>
      </c>
      <c r="T14" t="s">
        <v>15</v>
      </c>
    </row>
    <row r="15" spans="1:20" x14ac:dyDescent="0.25">
      <c r="A15" s="10"/>
      <c r="B15" s="11"/>
      <c r="C15" s="19"/>
      <c r="D15" s="13"/>
      <c r="E15" s="13"/>
      <c r="F15" s="13"/>
      <c r="G15" s="14"/>
      <c r="H15" s="15"/>
      <c r="I15" s="16"/>
      <c r="J15" s="68" t="e">
        <f t="shared" si="0"/>
        <v>#DIV/0!</v>
      </c>
      <c r="K15" s="70" t="e">
        <f t="shared" si="1"/>
        <v>#DIV/0!</v>
      </c>
      <c r="L15" s="69" t="e">
        <f>Personal_mensual1068[[#This Row],[Hores imputades a l''acció]]*$J$25</f>
        <v>#DIV/0!</v>
      </c>
      <c r="R15">
        <v>2025</v>
      </c>
      <c r="T15" t="s">
        <v>16</v>
      </c>
    </row>
    <row r="16" spans="1:20" x14ac:dyDescent="0.25">
      <c r="A16" s="10"/>
      <c r="B16" s="11"/>
      <c r="C16" s="20"/>
      <c r="D16" s="13"/>
      <c r="E16" s="13"/>
      <c r="F16" s="13"/>
      <c r="G16" s="14"/>
      <c r="H16" s="15"/>
      <c r="I16" s="16"/>
      <c r="J16" s="68" t="e">
        <f t="shared" si="0"/>
        <v>#DIV/0!</v>
      </c>
      <c r="K16" s="70" t="e">
        <f t="shared" si="1"/>
        <v>#DIV/0!</v>
      </c>
      <c r="L16" s="69" t="e">
        <f>Personal_mensual1068[[#This Row],[Hores imputades a l''acció]]*$J$25</f>
        <v>#DIV/0!</v>
      </c>
      <c r="R16">
        <v>2026</v>
      </c>
      <c r="T16" t="s">
        <v>17</v>
      </c>
    </row>
    <row r="17" spans="1:20" x14ac:dyDescent="0.25">
      <c r="A17" s="10"/>
      <c r="B17" s="11"/>
      <c r="C17" s="19"/>
      <c r="D17" s="13"/>
      <c r="E17" s="13"/>
      <c r="F17" s="13"/>
      <c r="G17" s="14"/>
      <c r="H17" s="15"/>
      <c r="I17" s="16"/>
      <c r="J17" s="68" t="e">
        <f t="shared" si="0"/>
        <v>#DIV/0!</v>
      </c>
      <c r="K17" s="70" t="e">
        <f t="shared" si="1"/>
        <v>#DIV/0!</v>
      </c>
      <c r="L17" s="69" t="e">
        <f>Personal_mensual1068[[#This Row],[Hores imputades a l''acció]]*$J$25</f>
        <v>#DIV/0!</v>
      </c>
      <c r="R17">
        <v>2027</v>
      </c>
      <c r="T17" t="s">
        <v>18</v>
      </c>
    </row>
    <row r="18" spans="1:20" x14ac:dyDescent="0.25">
      <c r="A18" s="10"/>
      <c r="B18" s="11"/>
      <c r="C18" s="19"/>
      <c r="D18" s="13"/>
      <c r="E18" s="13"/>
      <c r="F18" s="13"/>
      <c r="G18" s="14"/>
      <c r="H18" s="15"/>
      <c r="I18" s="16"/>
      <c r="J18" s="68" t="e">
        <f t="shared" si="0"/>
        <v>#DIV/0!</v>
      </c>
      <c r="K18" s="70" t="e">
        <f t="shared" si="1"/>
        <v>#DIV/0!</v>
      </c>
      <c r="L18" s="69" t="e">
        <f>Personal_mensual1068[[#This Row],[Hores imputades a l''acció]]*$J$25</f>
        <v>#DIV/0!</v>
      </c>
      <c r="R18">
        <v>2028</v>
      </c>
      <c r="T18" t="s">
        <v>19</v>
      </c>
    </row>
    <row r="19" spans="1:20" x14ac:dyDescent="0.25">
      <c r="A19" s="10"/>
      <c r="B19" s="11"/>
      <c r="C19" s="19"/>
      <c r="D19" s="13"/>
      <c r="E19" s="13"/>
      <c r="F19" s="13"/>
      <c r="G19" s="14"/>
      <c r="H19" s="15"/>
      <c r="I19" s="16"/>
      <c r="J19" s="68" t="e">
        <f t="shared" si="0"/>
        <v>#DIV/0!</v>
      </c>
      <c r="K19" s="70" t="e">
        <f t="shared" si="1"/>
        <v>#DIV/0!</v>
      </c>
      <c r="L19" s="69" t="e">
        <f>Personal_mensual1068[[#This Row],[Hores imputades a l''acció]]*$J$25</f>
        <v>#DIV/0!</v>
      </c>
      <c r="R19">
        <v>2029</v>
      </c>
      <c r="T19" t="s">
        <v>20</v>
      </c>
    </row>
    <row r="20" spans="1:20" x14ac:dyDescent="0.25">
      <c r="A20" s="10"/>
      <c r="B20" s="11"/>
      <c r="C20" s="19"/>
      <c r="D20" s="13"/>
      <c r="E20" s="13"/>
      <c r="F20" s="13"/>
      <c r="G20" s="14"/>
      <c r="H20" s="15"/>
      <c r="I20" s="16"/>
      <c r="J20" s="68" t="e">
        <f t="shared" si="0"/>
        <v>#DIV/0!</v>
      </c>
      <c r="K20" s="70" t="e">
        <f t="shared" si="1"/>
        <v>#DIV/0!</v>
      </c>
      <c r="L20" s="69" t="e">
        <f>Personal_mensual1068[[#This Row],[Hores imputades a l''acció]]*$J$25</f>
        <v>#DIV/0!</v>
      </c>
      <c r="R20">
        <v>2030</v>
      </c>
      <c r="T20" t="s">
        <v>21</v>
      </c>
    </row>
    <row r="21" spans="1:20" x14ac:dyDescent="0.25">
      <c r="A21" s="10"/>
      <c r="B21" s="11"/>
      <c r="C21" s="19"/>
      <c r="D21" s="21"/>
      <c r="E21" s="22"/>
      <c r="F21" s="23"/>
      <c r="G21" s="24"/>
      <c r="H21" s="25"/>
      <c r="I21" s="26"/>
      <c r="J21" s="68" t="e">
        <f t="shared" si="0"/>
        <v>#DIV/0!</v>
      </c>
      <c r="K21" s="70" t="e">
        <f t="shared" si="1"/>
        <v>#DIV/0!</v>
      </c>
      <c r="L21" s="69" t="e">
        <f>Personal_mensual1068[[#This Row],[Hores imputades a l''acció]]*$J$25</f>
        <v>#DIV/0!</v>
      </c>
      <c r="R21">
        <v>2031</v>
      </c>
      <c r="T21" t="s">
        <v>34</v>
      </c>
    </row>
    <row r="22" spans="1:20" x14ac:dyDescent="0.25">
      <c r="A22" s="10"/>
      <c r="B22" s="11"/>
      <c r="C22" s="19"/>
      <c r="D22" s="21"/>
      <c r="E22" s="22"/>
      <c r="F22" s="23"/>
      <c r="G22" s="24"/>
      <c r="H22" s="25"/>
      <c r="I22" s="26"/>
      <c r="J22" s="68" t="e">
        <f t="shared" si="0"/>
        <v>#DIV/0!</v>
      </c>
      <c r="K22" s="70" t="e">
        <f t="shared" si="1"/>
        <v>#DIV/0!</v>
      </c>
      <c r="L22" s="69" t="e">
        <f>Personal_mensual1068[[#This Row],[Hores imputades a l''acció]]*$J$25</f>
        <v>#DIV/0!</v>
      </c>
      <c r="R22">
        <v>2032</v>
      </c>
      <c r="T22" t="s">
        <v>35</v>
      </c>
    </row>
    <row r="23" spans="1:20" x14ac:dyDescent="0.25">
      <c r="A23" s="10"/>
      <c r="B23" s="11"/>
      <c r="C23" s="18"/>
      <c r="D23" s="22"/>
      <c r="E23" s="22"/>
      <c r="F23" s="27"/>
      <c r="G23" s="28"/>
      <c r="H23" s="29"/>
      <c r="I23" s="26"/>
      <c r="J23" s="68" t="e">
        <f t="shared" si="0"/>
        <v>#DIV/0!</v>
      </c>
      <c r="K23" s="70" t="e">
        <f t="shared" si="1"/>
        <v>#DIV/0!</v>
      </c>
      <c r="L23" s="69" t="e">
        <f>Personal_mensual1068[[#This Row],[Hores imputades a l''acció]]*$J$25</f>
        <v>#DIV/0!</v>
      </c>
      <c r="R23">
        <v>2033</v>
      </c>
    </row>
    <row r="24" spans="1:20" ht="15.75" thickBot="1" x14ac:dyDescent="0.3">
      <c r="A24" s="10"/>
      <c r="B24" s="11"/>
      <c r="C24" s="30"/>
      <c r="D24" s="31"/>
      <c r="E24" s="32"/>
      <c r="F24" s="33"/>
      <c r="G24" s="34"/>
      <c r="H24" s="35"/>
      <c r="I24" s="36"/>
      <c r="J24" s="8" t="e">
        <f t="shared" si="0"/>
        <v>#DIV/0!</v>
      </c>
      <c r="K24" s="71" t="e">
        <f t="shared" si="1"/>
        <v>#DIV/0!</v>
      </c>
      <c r="L24" s="72" t="e">
        <f>Personal_mensual1068[[#This Row],[Hores imputades a l''acció]]*$J$25</f>
        <v>#DIV/0!</v>
      </c>
      <c r="R24">
        <v>2034</v>
      </c>
    </row>
    <row r="25" spans="1:20" ht="15.75" thickBot="1" x14ac:dyDescent="0.3">
      <c r="A25" s="54" t="s">
        <v>9</v>
      </c>
      <c r="B25" s="7"/>
      <c r="C25" s="58"/>
      <c r="D25" s="5">
        <f>SUM(Personal_mensual1068[Salari brut])</f>
        <v>0</v>
      </c>
      <c r="E25" s="5">
        <f>SUM(Personal_mensual1068[Contingències comuns])</f>
        <v>0</v>
      </c>
      <c r="F25" s="5">
        <f>SUM(Personal_mensual1068[Bonificacions])</f>
        <v>0</v>
      </c>
      <c r="G25" s="59" t="e">
        <f>AVERAGE(G9:G24)</f>
        <v>#DIV/0!</v>
      </c>
      <c r="H25" s="60">
        <f>SUM(Personal_mensual1068[Hores laborables mensuals treballades])</f>
        <v>0</v>
      </c>
      <c r="I25" s="61">
        <f>SUM(Personal_mensual1068[Hores imputades a l''acció])</f>
        <v>0</v>
      </c>
      <c r="J25" s="5" t="e">
        <f>(((E25*G25)-F25)+D25)/H25</f>
        <v>#DIV/0!</v>
      </c>
      <c r="K25" s="5" t="e">
        <f>SUM(Personal_mensual1068[Import total justificat
 (columna I del compte justificatiu)])</f>
        <v>#DIV/0!</v>
      </c>
      <c r="L25" s="62" t="e">
        <f>SUM(Personal_mensual1068[Import imputat a l''acció 
(columna K del compte justificatiu)])</f>
        <v>#DIV/0!</v>
      </c>
    </row>
    <row r="26" spans="1:20" x14ac:dyDescent="0.25">
      <c r="A26"/>
      <c r="B26"/>
      <c r="C26"/>
      <c r="D26"/>
      <c r="E26"/>
      <c r="F26"/>
      <c r="G26"/>
      <c r="H26"/>
      <c r="I26"/>
      <c r="J26"/>
      <c r="K26"/>
      <c r="L26"/>
    </row>
    <row r="27" spans="1:20" ht="18.75" thickBot="1" x14ac:dyDescent="0.35">
      <c r="A27" s="77" t="s">
        <v>23</v>
      </c>
      <c r="B27" s="51"/>
      <c r="C27" s="51"/>
      <c r="D27" s="51"/>
      <c r="E27" s="51"/>
      <c r="F27" s="52"/>
      <c r="G27" s="52"/>
      <c r="H27" s="51"/>
      <c r="I27" s="51"/>
      <c r="J27" s="51"/>
      <c r="K27" s="51"/>
      <c r="L27" s="53"/>
      <c r="T27" t="s">
        <v>22</v>
      </c>
    </row>
    <row r="28" spans="1:20" ht="51.75" thickBot="1" x14ac:dyDescent="0.3">
      <c r="A28" s="54" t="s">
        <v>32</v>
      </c>
      <c r="B28" s="7" t="s">
        <v>33</v>
      </c>
      <c r="C28" s="7" t="s">
        <v>2</v>
      </c>
      <c r="D28" s="7" t="s">
        <v>3</v>
      </c>
      <c r="E28" s="2" t="s">
        <v>4</v>
      </c>
      <c r="F28" s="2" t="s">
        <v>5</v>
      </c>
      <c r="G28" s="2" t="s">
        <v>6</v>
      </c>
      <c r="H28" s="7" t="s">
        <v>24</v>
      </c>
      <c r="I28" s="7" t="s">
        <v>7</v>
      </c>
      <c r="J28" s="7" t="s">
        <v>8</v>
      </c>
      <c r="K28" s="7" t="s">
        <v>27</v>
      </c>
      <c r="L28" s="55" t="s">
        <v>28</v>
      </c>
    </row>
    <row r="29" spans="1:20" x14ac:dyDescent="0.25">
      <c r="A29" s="37"/>
      <c r="B29" s="38"/>
      <c r="C29" s="39"/>
      <c r="D29" s="40"/>
      <c r="E29" s="40"/>
      <c r="F29" s="41"/>
      <c r="G29" s="42"/>
      <c r="H29" s="86">
        <f>$H$25</f>
        <v>0</v>
      </c>
      <c r="I29" s="87">
        <f>$I$25</f>
        <v>0</v>
      </c>
      <c r="J29" s="73" t="e">
        <f>(((E29*G29)-F29)+D29)/H29</f>
        <v>#DIV/0!</v>
      </c>
      <c r="K29" s="4" t="e">
        <f>H29*$J$29</f>
        <v>#DIV/0!</v>
      </c>
      <c r="L29" s="74" t="e">
        <f>I29*J29</f>
        <v>#DIV/0!</v>
      </c>
    </row>
    <row r="30" spans="1:20" x14ac:dyDescent="0.25">
      <c r="A30" s="37"/>
      <c r="B30" s="38"/>
      <c r="C30" s="39"/>
      <c r="D30" s="40"/>
      <c r="E30" s="43"/>
      <c r="F30" s="41"/>
      <c r="G30" s="44"/>
      <c r="H30" s="86">
        <f t="shared" ref="H30:H31" si="2">$H$25</f>
        <v>0</v>
      </c>
      <c r="I30" s="87">
        <f t="shared" ref="I30:I31" si="3">$I$25</f>
        <v>0</v>
      </c>
      <c r="J30" s="73" t="e">
        <f t="shared" ref="J30:J31" si="4">(((E30*G30)-F30)+D30)/H30</f>
        <v>#DIV/0!</v>
      </c>
      <c r="K30" s="4" t="e">
        <f>H30*$J$30</f>
        <v>#DIV/0!</v>
      </c>
      <c r="L30" s="74" t="e">
        <f t="shared" ref="L30:L31" si="5">I30*J30</f>
        <v>#DIV/0!</v>
      </c>
    </row>
    <row r="31" spans="1:20" ht="15.75" thickBot="1" x14ac:dyDescent="0.3">
      <c r="A31" s="37"/>
      <c r="B31" s="38"/>
      <c r="C31" s="45"/>
      <c r="D31" s="46"/>
      <c r="E31" s="46"/>
      <c r="F31" s="47"/>
      <c r="G31" s="48"/>
      <c r="H31" s="88">
        <f t="shared" si="2"/>
        <v>0</v>
      </c>
      <c r="I31" s="89">
        <f t="shared" si="3"/>
        <v>0</v>
      </c>
      <c r="J31" s="75" t="e">
        <f t="shared" si="4"/>
        <v>#DIV/0!</v>
      </c>
      <c r="K31" s="4" t="e">
        <f>H31*$J$31</f>
        <v>#DIV/0!</v>
      </c>
      <c r="L31" s="74" t="e">
        <f t="shared" si="5"/>
        <v>#DIV/0!</v>
      </c>
    </row>
    <row r="32" spans="1:20" ht="18" customHeight="1" thickBot="1" x14ac:dyDescent="0.3">
      <c r="A32" s="63" t="s">
        <v>29</v>
      </c>
      <c r="B32" s="64"/>
      <c r="C32" s="65"/>
      <c r="D32" s="5">
        <f>SUM(D29:D31)</f>
        <v>0</v>
      </c>
      <c r="E32" s="5">
        <f>SUM(E29:E31)</f>
        <v>0</v>
      </c>
      <c r="F32" s="5">
        <f>SUM(F29:F31)</f>
        <v>0</v>
      </c>
      <c r="G32" s="59" t="e">
        <f>AVERAGE(G29:G31)</f>
        <v>#DIV/0!</v>
      </c>
      <c r="H32" s="60">
        <f>H25</f>
        <v>0</v>
      </c>
      <c r="I32" s="61">
        <f>I25</f>
        <v>0</v>
      </c>
      <c r="J32" s="66" t="e">
        <f>(((E32*G32)-F32)+D32)/H32</f>
        <v>#DIV/0!</v>
      </c>
      <c r="K32" s="5" t="e">
        <f>SUM(K29:K31)</f>
        <v>#DIV/0!</v>
      </c>
      <c r="L32" s="67" t="e">
        <f>SUM(L29:L31)</f>
        <v>#DIV/0!</v>
      </c>
    </row>
    <row r="33" spans="1:12" ht="15.75" thickBot="1" x14ac:dyDescent="0.3">
      <c r="A33" s="78" t="s">
        <v>25</v>
      </c>
      <c r="B33" s="79"/>
      <c r="C33" s="79"/>
      <c r="D33" s="80">
        <f>SUM(D25,D32)</f>
        <v>0</v>
      </c>
      <c r="E33" s="80">
        <f t="shared" ref="E33:F33" si="6">SUM(E25,E32)</f>
        <v>0</v>
      </c>
      <c r="F33" s="80">
        <f t="shared" si="6"/>
        <v>0</v>
      </c>
      <c r="G33" s="81" t="e">
        <f>AVERAGE(Personal_mensual1068[% Quota patronal],G29:G31)</f>
        <v>#DIV/0!</v>
      </c>
      <c r="H33" s="82">
        <f>SUM(Personal_mensual1068[Hores laborables mensuals treballades])</f>
        <v>0</v>
      </c>
      <c r="I33" s="83">
        <f>SUM(Personal_mensual1068[Hores imputades a l''acció])</f>
        <v>0</v>
      </c>
      <c r="J33" s="84" t="e">
        <f>(((E33*G33)-F33)+D33)/H33</f>
        <v>#DIV/0!</v>
      </c>
      <c r="K33" s="80" t="e">
        <f>SUM(K25,K32)</f>
        <v>#DIV/0!</v>
      </c>
      <c r="L33" s="80" t="e">
        <f>SUM(L25,L32)</f>
        <v>#DIV/0!</v>
      </c>
    </row>
    <row r="34" spans="1:12" customFormat="1" x14ac:dyDescent="0.25"/>
    <row r="35" spans="1:12" customFormat="1" x14ac:dyDescent="0.25"/>
    <row r="36" spans="1:12" customFormat="1" x14ac:dyDescent="0.25"/>
    <row r="37" spans="1:12" customFormat="1" x14ac:dyDescent="0.25"/>
    <row r="38" spans="1:12" customFormat="1" x14ac:dyDescent="0.25"/>
    <row r="39" spans="1:12" customFormat="1" x14ac:dyDescent="0.25"/>
    <row r="40" spans="1:12" customFormat="1" x14ac:dyDescent="0.25"/>
    <row r="41" spans="1:12" customFormat="1" x14ac:dyDescent="0.25"/>
    <row r="42" spans="1:12" customFormat="1" x14ac:dyDescent="0.25"/>
    <row r="43" spans="1:12" customFormat="1" x14ac:dyDescent="0.25"/>
    <row r="44" spans="1:12" customFormat="1" x14ac:dyDescent="0.25"/>
    <row r="45" spans="1:12" customFormat="1" x14ac:dyDescent="0.25"/>
    <row r="46" spans="1:12" customFormat="1" x14ac:dyDescent="0.25"/>
    <row r="47" spans="1:12" customFormat="1" x14ac:dyDescent="0.25"/>
    <row r="48" spans="1:12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</sheetData>
  <sheetProtection algorithmName="SHA-512" hashValue="Le/qt/wH+pYCJwa9bcBqwl9UACs1jWrqGWHxzFwBwuRJhZwL1FjgFbItxaaUXIK201e937z1aA1zT4MDekTELA==" saltValue="M0W9MpzZZHZrjhizEJmwWA==" spinCount="100000" sheet="1" formatCells="0" formatColumns="0" formatRows="0" insertHyperlinks="0" deleteColumns="0" pivotTables="0"/>
  <dataValidations count="3">
    <dataValidation type="list" allowBlank="1" showInputMessage="1" showErrorMessage="1" sqref="A9:A24 A29:A31" xr:uid="{D40203CB-0222-4B45-BFA9-121659F25466}">
      <formula1>$R$9:$R$24</formula1>
    </dataValidation>
    <dataValidation type="list" allowBlank="1" showInputMessage="1" showErrorMessage="1" sqref="B9:B24" xr:uid="{3ED86F0A-49FF-4778-9032-B1E96B31F418}">
      <formula1>$T$9:$T$24</formula1>
    </dataValidation>
    <dataValidation type="list" allowBlank="1" showInputMessage="1" showErrorMessage="1" sqref="B29:B31" xr:uid="{1409750D-67FA-4FDA-B72C-4CD10294605E}">
      <formula1>$T$27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Footer>&amp;R&amp;8Model de càlcul de despeses de personal
Versió 5, 28 d'agost de 2024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4</vt:i4>
      </vt:variant>
    </vt:vector>
  </HeadingPairs>
  <TitlesOfParts>
    <vt:vector size="4" baseType="lpstr">
      <vt:lpstr>Personal (persona 1, any X)</vt:lpstr>
      <vt:lpstr>Personal (persona 1, any X+1)</vt:lpstr>
      <vt:lpstr>Personal (persona 2, any X)</vt:lpstr>
      <vt:lpstr>Personal (persona 2, any X+1)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 Fe Martinez</dc:creator>
  <cp:lastModifiedBy>Marta Santamaria</cp:lastModifiedBy>
  <cp:lastPrinted>2024-08-29T06:13:36Z</cp:lastPrinted>
  <dcterms:created xsi:type="dcterms:W3CDTF">2024-03-06T07:15:16Z</dcterms:created>
  <dcterms:modified xsi:type="dcterms:W3CDTF">2025-02-20T11:28:21Z</dcterms:modified>
</cp:coreProperties>
</file>