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1723_ICEC\12781_AUDIOVISUAL\GESTIÓ\SUBVENCIONS\2025\- FORMULARIS 2025\CINEMA FICCIÓ\"/>
    </mc:Choice>
  </mc:AlternateContent>
  <workbookProtection workbookAlgorithmName="SHA-512" workbookHashValue="BRtiax0KIiw3gjplt8JlWpjro3SDuoTSKZWJMa1wzz8J8x3l7MV2zdUa1rLCLXn8yQ9URKq86Cxi3Xsk3G9g3A==" workbookSaltValue="PTZLVzvDZ/NwB3DxyCc6Vw==" workbookSpinCount="100000" lockStructure="1"/>
  <bookViews>
    <workbookView xWindow="0" yWindow="0" windowWidth="28800" windowHeight="12300"/>
  </bookViews>
  <sheets>
    <sheet name="INSTRUCCIONS" sheetId="13" r:id="rId1"/>
    <sheet name="VAL. TRAJECTÒRIA FICCIÓ" sheetId="5" r:id="rId2"/>
    <sheet name="INFORMACIÓ" sheetId="3" state="hidden" r:id="rId3"/>
    <sheet name="FESTIVALS PUNTUACIONS" sheetId="1" state="hidden" r:id="rId4"/>
    <sheet name="FESTIVALS INDIRECTE" sheetId="11" state="hidden" r:id="rId5"/>
  </sheets>
  <definedNames>
    <definedName name="ANYS_PROD">Taula4[ANYS PRODUCCIÓ]</definedName>
    <definedName name="FESTIVALS">Taula3[[#All],[FESTIVALS]]</definedName>
    <definedName name="MODALITATS">Taula57[MODALITATS]</definedName>
    <definedName name="TIPUS_PROJ_DOCU">Taula73[TIPUS PROJECTES DOCUMENTALS]</definedName>
    <definedName name="TIPUS_PROJECTES">Taula2[TIPUS DE PROJECTES FICCIÓ]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5" l="1"/>
  <c r="E16" i="5" l="1"/>
  <c r="E34" i="5"/>
  <c r="E61" i="5" l="1"/>
  <c r="K56" i="5"/>
  <c r="K47" i="5"/>
  <c r="K46" i="5"/>
  <c r="K45" i="5"/>
  <c r="K44" i="5"/>
  <c r="K43" i="5"/>
  <c r="K42" i="5"/>
  <c r="K41" i="5"/>
  <c r="K40" i="5"/>
  <c r="K39" i="5"/>
  <c r="K38" i="5"/>
  <c r="N47" i="5"/>
  <c r="N46" i="5"/>
  <c r="N45" i="5"/>
  <c r="N44" i="5"/>
  <c r="N43" i="5"/>
  <c r="N42" i="5"/>
  <c r="N41" i="5"/>
  <c r="N40" i="5"/>
  <c r="N39" i="5"/>
  <c r="N38" i="5"/>
  <c r="N37" i="5"/>
  <c r="N36" i="5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3" i="1"/>
  <c r="M47" i="5"/>
  <c r="M46" i="5"/>
  <c r="M45" i="5"/>
  <c r="M44" i="5"/>
  <c r="M43" i="5"/>
  <c r="M42" i="5"/>
  <c r="M41" i="5"/>
  <c r="M40" i="5"/>
  <c r="M39" i="5"/>
  <c r="M38" i="5"/>
  <c r="M37" i="5"/>
  <c r="M36" i="5"/>
  <c r="E52" i="5"/>
  <c r="H29" i="5"/>
  <c r="I28" i="5" s="1"/>
  <c r="H27" i="5"/>
  <c r="H26" i="5"/>
  <c r="I25" i="5" s="1"/>
  <c r="H24" i="5"/>
  <c r="H23" i="5"/>
  <c r="H22" i="5"/>
  <c r="H21" i="5"/>
  <c r="I20" i="5" s="1"/>
  <c r="H19" i="5"/>
  <c r="K37" i="5"/>
  <c r="K36" i="5"/>
  <c r="K54" i="5"/>
  <c r="K55" i="5"/>
  <c r="H18" i="5"/>
  <c r="I18" i="5" s="1"/>
  <c r="F80" i="1"/>
  <c r="F71" i="1"/>
  <c r="F69" i="1"/>
  <c r="F66" i="1"/>
  <c r="F65" i="1"/>
  <c r="F64" i="1"/>
  <c r="F62" i="1"/>
  <c r="F61" i="1"/>
  <c r="F60" i="1"/>
  <c r="F59" i="1"/>
  <c r="F58" i="1"/>
  <c r="F57" i="1"/>
  <c r="F56" i="1"/>
  <c r="F51" i="1"/>
  <c r="F49" i="1"/>
  <c r="F32" i="1"/>
  <c r="F31" i="1"/>
  <c r="F25" i="1"/>
  <c r="F24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6" i="1"/>
  <c r="F27" i="1"/>
  <c r="F28" i="1"/>
  <c r="F29" i="1"/>
  <c r="F30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50" i="1"/>
  <c r="F52" i="1"/>
  <c r="F53" i="1"/>
  <c r="F54" i="1"/>
  <c r="F55" i="1"/>
  <c r="F63" i="1"/>
  <c r="F67" i="1"/>
  <c r="F68" i="1"/>
  <c r="F70" i="1"/>
  <c r="F72" i="1"/>
  <c r="F73" i="1"/>
  <c r="F74" i="1"/>
  <c r="F75" i="1"/>
  <c r="F76" i="1"/>
  <c r="F77" i="1"/>
  <c r="F78" i="1"/>
  <c r="F79" i="1"/>
  <c r="F81" i="1"/>
  <c r="F82" i="1"/>
  <c r="F3" i="1"/>
  <c r="K48" i="5" l="1"/>
  <c r="I30" i="5"/>
  <c r="H63" i="5" l="1"/>
</calcChain>
</file>

<file path=xl/sharedStrings.xml><?xml version="1.0" encoding="utf-8"?>
<sst xmlns="http://schemas.openxmlformats.org/spreadsheetml/2006/main" count="733" uniqueCount="276">
  <si>
    <t>Títol del projecte:</t>
  </si>
  <si>
    <t>SÍ</t>
  </si>
  <si>
    <t>NO</t>
  </si>
  <si>
    <t>TOTAL</t>
  </si>
  <si>
    <t>*Només es poden omplir les caselles en gris</t>
  </si>
  <si>
    <t>*Guardar i enviar en format EXCEL</t>
  </si>
  <si>
    <t>Produccions des de</t>
  </si>
  <si>
    <t>MÀXIM</t>
  </si>
  <si>
    <t>Títol</t>
  </si>
  <si>
    <t>Any de Producció</t>
  </si>
  <si>
    <t xml:space="preserve">Data qualificació </t>
  </si>
  <si>
    <t xml:space="preserve">Data estrena </t>
  </si>
  <si>
    <t>Any de producció</t>
  </si>
  <si>
    <t>Data  d'Emissió TV</t>
  </si>
  <si>
    <t>Tipologia de projecte</t>
  </si>
  <si>
    <t>Any de participació i/o obtenció del Premi</t>
  </si>
  <si>
    <r>
      <t>Festival/Premi</t>
    </r>
    <r>
      <rPr>
        <b/>
        <sz val="10"/>
        <color rgb="FFFF0000"/>
        <rFont val="Arial"/>
        <family val="2"/>
      </rPr>
      <t xml:space="preserve"> </t>
    </r>
  </si>
  <si>
    <t>Secció</t>
  </si>
  <si>
    <r>
      <t xml:space="preserve">Punts
</t>
    </r>
    <r>
      <rPr>
        <b/>
        <sz val="8"/>
        <color theme="1"/>
        <rFont val="Arial"/>
        <family val="2"/>
      </rPr>
      <t>(acumulables)</t>
    </r>
  </si>
  <si>
    <t>Data resolució aprovació coproducció internacional</t>
  </si>
  <si>
    <t>País/Països  Coproductor/s</t>
  </si>
  <si>
    <t xml:space="preserve">Data estrena o d'Emissió per tv </t>
  </si>
  <si>
    <r>
      <t xml:space="preserve">Punts </t>
    </r>
    <r>
      <rPr>
        <b/>
        <sz val="8"/>
        <color theme="1"/>
        <rFont val="Arial"/>
        <family val="2"/>
      </rPr>
      <t>(acumulables)</t>
    </r>
  </si>
  <si>
    <t>SI/NO</t>
  </si>
  <si>
    <t>VALORACIÓ TRAJECTÒRIA EMPRESA</t>
  </si>
  <si>
    <t>MODALITAT</t>
  </si>
  <si>
    <t>MODALITATS</t>
  </si>
  <si>
    <t>A</t>
  </si>
  <si>
    <t>B</t>
  </si>
  <si>
    <t>C</t>
  </si>
  <si>
    <t>EMPRESES A VALORAR D'AIE</t>
  </si>
  <si>
    <t>NOM PRODUCTOR/A EXECUTIU/IVA A VALORAR</t>
  </si>
  <si>
    <t>AIE</t>
  </si>
  <si>
    <t>NOM</t>
  </si>
  <si>
    <t>ANYS PRODUCCIÓ</t>
  </si>
  <si>
    <t>4 Curtmetratges cinematogràfics</t>
  </si>
  <si>
    <t>2 Llargs cinematogràfic ficció/docum.</t>
  </si>
  <si>
    <t>2 Llargs televisius ficció</t>
  </si>
  <si>
    <t>1 Minisèrie TV de ficció o Sèrie Audiovisual de ficció</t>
  </si>
  <si>
    <t>1. PUNTS PER PRODUCCIÓ AUDIOVISUAL</t>
  </si>
  <si>
    <t>Llargmetratge cinematogràfic</t>
  </si>
  <si>
    <t>Curtmetratge cinematogràfic</t>
  </si>
  <si>
    <t>Llargmetratge TV de ficció</t>
  </si>
  <si>
    <t>Minisèrie TV de ficció</t>
  </si>
  <si>
    <t>Sèrie audiovisual de ficció</t>
  </si>
  <si>
    <t>INFORMACIÓ</t>
  </si>
  <si>
    <t>Sol·licitant, etc</t>
  </si>
  <si>
    <t>Coproducció /AIE</t>
  </si>
  <si>
    <t>1.Internationale Filmfestspiele Berlin. Berlinale</t>
  </si>
  <si>
    <t>2.Stuttgart International Festival of Animated Films (ITFS)</t>
  </si>
  <si>
    <t>3.Festival Internacional de Cine de Mar del Plata</t>
  </si>
  <si>
    <t>4.BAFICI- Buenos Aires Festival Internacional de Cine Independiente</t>
  </si>
  <si>
    <t xml:space="preserve">5.Brussels International Animation Film Festival </t>
  </si>
  <si>
    <t>6.Toronto International Film Festival (tiff.)</t>
  </si>
  <si>
    <t>7.Hot Doc Canadian International Documentary Festivals</t>
  </si>
  <si>
    <t>8.Otawa International Animation Festival</t>
  </si>
  <si>
    <t>9.Montréal Film Festival (World Film Festival)</t>
  </si>
  <si>
    <t>10.Festival Internacional de Cinema de Cartagena de Indias</t>
  </si>
  <si>
    <t>11.Busan International Film Festival</t>
  </si>
  <si>
    <t>12. CPH DOX</t>
  </si>
  <si>
    <t>13.Cairo International Film Festival</t>
  </si>
  <si>
    <t>14.Tallinn Black Nights Film Festival</t>
  </si>
  <si>
    <t>15.Sundance Film Festival</t>
  </si>
  <si>
    <t>17.SXSW Film Festival Austin</t>
  </si>
  <si>
    <t>18.New York Film Festival</t>
  </si>
  <si>
    <t>19.Festival Internacional de Cinema de Cannes</t>
  </si>
  <si>
    <t>20.Festival Internacional du Court Métrage de Clermont Ferrand</t>
  </si>
  <si>
    <t>21.Festival SeriesMania</t>
  </si>
  <si>
    <t>22.Festival International de la Création Télévisuelle de Luchon</t>
  </si>
  <si>
    <t>24.La Bienale di Venezia / Mostra Internazionale d'Arte Cinematografica</t>
  </si>
  <si>
    <t>25.Cartoons on the Bay, Pulcinella Awards</t>
  </si>
  <si>
    <t>26.Tokyo Internatjional Film Festival (TIFF)</t>
  </si>
  <si>
    <t>27.Festival Internacional de Cine de Guadalajara (FICG</t>
  </si>
  <si>
    <t xml:space="preserve">28.Festival de Télé-vision de Montecarlo </t>
  </si>
  <si>
    <t>29.International Film Festival Rotterdam</t>
  </si>
  <si>
    <t>30.International Documentary Film festival Amsterdam (IDFA)</t>
  </si>
  <si>
    <t>31.Warsaw International Film Festival</t>
  </si>
  <si>
    <t>32.Doc Lisboa</t>
  </si>
  <si>
    <t>33.London Film Festival (BFI)</t>
  </si>
  <si>
    <t xml:space="preserve">34.Karlovy Vary International Film Festival </t>
  </si>
  <si>
    <t>35.Moscow International Film Festival</t>
  </si>
  <si>
    <t>36.Stockholm Film Festival</t>
  </si>
  <si>
    <t>37.Festival del Film Locarno</t>
  </si>
  <si>
    <t>38.Chilemonos</t>
  </si>
  <si>
    <t xml:space="preserve">39.Shanghai International Film Festival  </t>
  </si>
  <si>
    <t>n1.D’A Film Festival</t>
  </si>
  <si>
    <t xml:space="preserve">n2.Sitges, Festival Internacional de Cinema Fantàstic de Catalunya </t>
  </si>
  <si>
    <t>n3.Festival Internacional de Documentales DocsBarcelona</t>
  </si>
  <si>
    <t xml:space="preserve">n4.L’Alternativa, Festival de Cinema
Independent de Barcelona
</t>
  </si>
  <si>
    <t>n5.Festival Internacional de Cine Documental Musical</t>
  </si>
  <si>
    <t>n6.Festival Internacional de Cinema Documental i Curtmetratge de Bilbao ZINEBI</t>
  </si>
  <si>
    <t>n7.Festival Internacional de Cinema de Gijón</t>
  </si>
  <si>
    <t>n8.Festival Internacional de Cinema de San Sebastià / Donostia Zinemaldia</t>
  </si>
  <si>
    <t>n9.Zoom Igualada</t>
  </si>
  <si>
    <t>n10.Festival Internacional de Documentales Documenta Madrid</t>
  </si>
  <si>
    <t>n11.Festival de Cinema Espanyol de Màlaga</t>
  </si>
  <si>
    <t>n12.Festival Internacional de Cine de Las Palmas de Gran Canaria</t>
  </si>
  <si>
    <t>n13. Animayo</t>
  </si>
  <si>
    <t>n14.FestVal Vitoria</t>
  </si>
  <si>
    <t>n15.3D Wire</t>
  </si>
  <si>
    <t>n16. Festival deCine Europeo de Sevilla</t>
  </si>
  <si>
    <t>n17.Setmana Intenacional de Cinema de Valladolid (Seminci)</t>
  </si>
  <si>
    <t>p1.Premis Goya (Academia de las Artes y Ciencias Cinematográficas de España)</t>
  </si>
  <si>
    <t>p2.Premis Quirino</t>
  </si>
  <si>
    <t>p3.Premis Gaudí</t>
  </si>
  <si>
    <t>p4.Premis Òscars (Acadèmia de les Arts i Ciències Cinematogràfiques de Hollywood) / The Oscars (Academy of Motion Pictures Arts and Science)</t>
  </si>
  <si>
    <t>p7.Premis Emmy</t>
  </si>
  <si>
    <t>p8.Premis del Cinema Europeu EFA (Academia de Cine Europeo)/ European Film Awards EFA (European Film Academy)</t>
  </si>
  <si>
    <t>SECCIÓ</t>
  </si>
  <si>
    <t>Resta de seccions</t>
  </si>
  <si>
    <t>Panorama</t>
  </si>
  <si>
    <t>Totes les seccions</t>
  </si>
  <si>
    <t>Secció per sèries</t>
  </si>
  <si>
    <t>16.Tribeca Film Festival</t>
  </si>
  <si>
    <t>Secció oficial a concurs i secció fora de concurs</t>
  </si>
  <si>
    <t>Un Certain Regard / Semaine Internationale de la Critique / Quinzaine des Réalisateurs</t>
  </si>
  <si>
    <t>ACID i resta de seccions</t>
  </si>
  <si>
    <t>Qualsevol secció oficial</t>
  </si>
  <si>
    <t>Secció oficial a concurs i secció oficial fora de concurs</t>
  </si>
  <si>
    <t>Projeccions especials, Orizzonti, Venice Days i Settimana della Critica</t>
  </si>
  <si>
    <t>Secció oficial</t>
  </si>
  <si>
    <t>Oficial fantàstic</t>
  </si>
  <si>
    <t>Projeccions especials, Zabaltegui i Perlas</t>
  </si>
  <si>
    <t>Qualsevol secció animació</t>
  </si>
  <si>
    <t>Qualsevol premi</t>
  </si>
  <si>
    <t>p5.Premis Globus d'Or (Associació de la Prensa Estrangera de Hollywood) / Golden Globe Awards (The Hollywood Foreign Press Association)</t>
  </si>
  <si>
    <t>p6. Premis ANNIE (Premis de l'Associació Internacional de Cinema d'Animació)</t>
  </si>
  <si>
    <t>p9. European Animation Awards. Emile Awards</t>
  </si>
  <si>
    <t>Títol projecte</t>
  </si>
  <si>
    <t>Nominació / Premi</t>
  </si>
  <si>
    <t xml:space="preserve">p10. Premis César (Premis de Cine de l'Acadèmia Francesa) </t>
  </si>
  <si>
    <t>p11.Premis BAFTA (Premis de Cine de l'Acadèmia Britànica)</t>
  </si>
  <si>
    <t>NOMINACIÓ / PREMI</t>
  </si>
  <si>
    <t>Premi</t>
  </si>
  <si>
    <t>Nominació</t>
  </si>
  <si>
    <t>23.Goa IFFI- India International Film Festival</t>
  </si>
  <si>
    <t>FESTIVALS</t>
  </si>
  <si>
    <t>I1B</t>
  </si>
  <si>
    <t>I2S</t>
  </si>
  <si>
    <t>I4BA</t>
  </si>
  <si>
    <t>I3MP</t>
  </si>
  <si>
    <t>I5B</t>
  </si>
  <si>
    <t>I6T</t>
  </si>
  <si>
    <t>I7C</t>
  </si>
  <si>
    <t>I8O</t>
  </si>
  <si>
    <t>I9M</t>
  </si>
  <si>
    <t>I10C</t>
  </si>
  <si>
    <t>I11B</t>
  </si>
  <si>
    <t>I12CPH</t>
  </si>
  <si>
    <t>I13C</t>
  </si>
  <si>
    <t>I14T</t>
  </si>
  <si>
    <t>I15S</t>
  </si>
  <si>
    <t>I16T</t>
  </si>
  <si>
    <t>I17S</t>
  </si>
  <si>
    <t>I18N</t>
  </si>
  <si>
    <t>I19CNN</t>
  </si>
  <si>
    <t>I20CF</t>
  </si>
  <si>
    <t>I21SM</t>
  </si>
  <si>
    <t>I22L</t>
  </si>
  <si>
    <t>I23GOA</t>
  </si>
  <si>
    <t>I24VNZ</t>
  </si>
  <si>
    <t>I25PA</t>
  </si>
  <si>
    <t>I26TK</t>
  </si>
  <si>
    <t>I27GDJ</t>
  </si>
  <si>
    <t>I28MTC</t>
  </si>
  <si>
    <t>I29RT</t>
  </si>
  <si>
    <t>I30AM</t>
  </si>
  <si>
    <t>I31WA</t>
  </si>
  <si>
    <t>I32LI</t>
  </si>
  <si>
    <t>I33LD</t>
  </si>
  <si>
    <t>I34KV</t>
  </si>
  <si>
    <t>I35MC</t>
  </si>
  <si>
    <t>I36STK</t>
  </si>
  <si>
    <t>I37LC</t>
  </si>
  <si>
    <t>I38CHLM</t>
  </si>
  <si>
    <t>I39SH</t>
  </si>
  <si>
    <t>N1DA</t>
  </si>
  <si>
    <t>N2ST</t>
  </si>
  <si>
    <t>N3DCB</t>
  </si>
  <si>
    <t>N4ALT</t>
  </si>
  <si>
    <t>N5CDM</t>
  </si>
  <si>
    <t>N6ZNB</t>
  </si>
  <si>
    <t>N7GJ</t>
  </si>
  <si>
    <t>N8SS</t>
  </si>
  <si>
    <t>N9ZI</t>
  </si>
  <si>
    <t>N10DM</t>
  </si>
  <si>
    <t>N11MLG</t>
  </si>
  <si>
    <t>N12PGC</t>
  </si>
  <si>
    <t>N13ANY</t>
  </si>
  <si>
    <t>N14VT</t>
  </si>
  <si>
    <t>N15WR</t>
  </si>
  <si>
    <t>N16SEV</t>
  </si>
  <si>
    <t>N17SEM</t>
  </si>
  <si>
    <t>P1GY</t>
  </si>
  <si>
    <t>P2GD</t>
  </si>
  <si>
    <t>P3QRN</t>
  </si>
  <si>
    <t>P4OSC</t>
  </si>
  <si>
    <t>P5GOR</t>
  </si>
  <si>
    <t>P6ANN</t>
  </si>
  <si>
    <t>P7EMM</t>
  </si>
  <si>
    <t>P8EFA</t>
  </si>
  <si>
    <t>P9EMA</t>
  </si>
  <si>
    <t>P10CES</t>
  </si>
  <si>
    <t>P11BAF</t>
  </si>
  <si>
    <t>CODI</t>
  </si>
  <si>
    <t>FESTIVAL / PREMI</t>
  </si>
  <si>
    <t>N1DA1</t>
  </si>
  <si>
    <t>N1DA2</t>
  </si>
  <si>
    <t>N2ST1</t>
  </si>
  <si>
    <t>N2ST2</t>
  </si>
  <si>
    <t>I1B1</t>
  </si>
  <si>
    <t>I1B2</t>
  </si>
  <si>
    <t>I1B3</t>
  </si>
  <si>
    <t>I19CNN1</t>
  </si>
  <si>
    <t>I19CNN2</t>
  </si>
  <si>
    <t>I19CNN3</t>
  </si>
  <si>
    <t>I24VNZ1</t>
  </si>
  <si>
    <t>I24VNZ2</t>
  </si>
  <si>
    <t>I24VNZ3</t>
  </si>
  <si>
    <t>N7GJ1</t>
  </si>
  <si>
    <t>N7GJ2</t>
  </si>
  <si>
    <t>N8SS1</t>
  </si>
  <si>
    <t>N8SS2</t>
  </si>
  <si>
    <t>N8SS3</t>
  </si>
  <si>
    <t>N11MLG1</t>
  </si>
  <si>
    <t>N11MLG2</t>
  </si>
  <si>
    <t>N17SEM1</t>
  </si>
  <si>
    <t>N17SEM2</t>
  </si>
  <si>
    <t>MOD. A</t>
  </si>
  <si>
    <t>MOD. B / C</t>
  </si>
  <si>
    <t>3. PUNTS PER COPRODUCCIONS INTERNACIONALS</t>
  </si>
  <si>
    <r>
      <t xml:space="preserve">Data qualificació </t>
    </r>
    <r>
      <rPr>
        <b/>
        <sz val="8"/>
        <color theme="1" tint="0.499984740745262"/>
        <rFont val="Arial"/>
        <family val="2"/>
      </rPr>
      <t>(*Llargs i Curts Cine)</t>
    </r>
  </si>
  <si>
    <t>MÀXIM TOTES MODALITATS</t>
  </si>
  <si>
    <t>PUNTUACIONS</t>
  </si>
  <si>
    <t>Valoració de la trajectòria empresarial de l'empresa productora sol·licitant</t>
  </si>
  <si>
    <t>1.</t>
  </si>
  <si>
    <r>
      <rPr>
        <u/>
        <sz val="11"/>
        <color theme="1"/>
        <rFont val="Calibri"/>
        <family val="2"/>
        <scheme val="minor"/>
      </rPr>
      <t xml:space="preserve">Només es poden omplir les caselles en </t>
    </r>
    <r>
      <rPr>
        <b/>
        <u/>
        <sz val="11"/>
        <color theme="1"/>
        <rFont val="Calibri"/>
        <family val="2"/>
        <scheme val="minor"/>
      </rPr>
      <t>GRIS</t>
    </r>
  </si>
  <si>
    <t>2.</t>
  </si>
  <si>
    <t xml:space="preserve">S'ha d'omplir la pestanya corresponent a la tipologia de projecte presentat: </t>
  </si>
  <si>
    <t>Si és de l'Annex 1:</t>
  </si>
  <si>
    <t>Si és de l'Annex 2:</t>
  </si>
  <si>
    <t>3.</t>
  </si>
  <si>
    <t>FICCIÓ</t>
  </si>
  <si>
    <t>Es valora la trajectòria en els darrers 8 anys exclòs el de publicació de la convocatòria.</t>
  </si>
  <si>
    <r>
      <rPr>
        <b/>
        <sz val="11"/>
        <color theme="1"/>
        <rFont val="Calibri"/>
        <family val="2"/>
        <scheme val="minor"/>
      </rPr>
      <t xml:space="preserve">S'ha d'omplir obligatòriament el NOM </t>
    </r>
    <r>
      <rPr>
        <sz val="11"/>
        <color theme="1"/>
        <rFont val="Calibri"/>
        <family val="2"/>
        <scheme val="minor"/>
      </rPr>
      <t>de les productores sol·licitants</t>
    </r>
  </si>
  <si>
    <t>DOCUMENTALS</t>
  </si>
  <si>
    <t>TIPUS DE PROJECTES FICCIÓ</t>
  </si>
  <si>
    <t>TIPUS PROJECTES DOCUMENTALS</t>
  </si>
  <si>
    <t>Llargmetratge televisiu de ficció</t>
  </si>
  <si>
    <t>Documental televisiu</t>
  </si>
  <si>
    <t>Val. trajectòria FICCIÓ</t>
  </si>
  <si>
    <t>Val. trajectòria DOCUMENTAL</t>
  </si>
  <si>
    <t>*introduir nom empresa a valorar</t>
  </si>
  <si>
    <t>EMPRESA / PRODUCTOR/A EXECUTIU/VA A VALORAR</t>
  </si>
  <si>
    <t>TOTAL EMPRESA / PRODUCTOR/A EXECUTIU/VA A VALORAR</t>
  </si>
  <si>
    <t>*</t>
  </si>
  <si>
    <t>No s'acceptatan arxius modificats. No modificar l'arxiu per poder mantenir actives totes les funcions establertes</t>
  </si>
  <si>
    <t>TVs/plataformes d'emissió</t>
  </si>
  <si>
    <t>Nom de Tv's/plataformes d'emissió</t>
  </si>
  <si>
    <t>PRODUCCIÓ LLARGMETRATGES CINEMATOGRÀFICS DE FICCIÓ</t>
  </si>
  <si>
    <t xml:space="preserve">4) Empresa productora domiciliada o amb establiment operatiu a Catalunya 
</t>
  </si>
  <si>
    <t>Subvencions per a la producció de llargmetratges cinematogràfics de ficció 2025</t>
  </si>
  <si>
    <t xml:space="preserve">EMPRESA A VALORAR </t>
  </si>
  <si>
    <t>EMPRESA DE NOVA CREACIÓ</t>
  </si>
  <si>
    <r>
      <t xml:space="preserve">Al formulari de ficció </t>
    </r>
    <r>
      <rPr>
        <b/>
        <sz val="11"/>
        <color theme="1"/>
        <rFont val="Calibri"/>
        <family val="2"/>
        <scheme val="minor"/>
      </rPr>
      <t>cal especificar a la casella C3 la modalitat escollida</t>
    </r>
    <r>
      <rPr>
        <sz val="11"/>
        <color theme="1"/>
        <rFont val="Calibri"/>
        <family val="2"/>
        <scheme val="minor"/>
      </rPr>
      <t xml:space="preserve"> (A, B, C)</t>
    </r>
  </si>
  <si>
    <t>CCAA</t>
  </si>
  <si>
    <r>
      <t>EMPRESA/ES PRODUCTORA/ES INDEPENDENT</t>
    </r>
    <r>
      <rPr>
        <b/>
        <sz val="11"/>
        <color rgb="FFFF0000"/>
        <rFont val="Calibri"/>
        <family val="2"/>
        <scheme val="minor"/>
      </rPr>
      <t xml:space="preserve"> SOL·LICITANT/S</t>
    </r>
  </si>
  <si>
    <t>Productora 1</t>
  </si>
  <si>
    <t>Productora 2</t>
  </si>
  <si>
    <t>Productora 3</t>
  </si>
  <si>
    <t>Productora 4</t>
  </si>
  <si>
    <t>2. PUNTS PER NOMINACIONS I/O PREMIS</t>
  </si>
  <si>
    <t>4.</t>
  </si>
  <si>
    <t>5.</t>
  </si>
  <si>
    <r>
      <t xml:space="preserve">S'ha de </t>
    </r>
    <r>
      <rPr>
        <b/>
        <sz val="11"/>
        <color theme="1"/>
        <rFont val="Calibri"/>
        <family val="2"/>
        <scheme val="minor"/>
      </rPr>
      <t xml:space="preserve">guardar el document en el format original </t>
    </r>
    <r>
      <rPr>
        <sz val="11"/>
        <color theme="1"/>
        <rFont val="Calibri"/>
        <family val="2"/>
        <scheme val="minor"/>
      </rPr>
      <t>(excel).</t>
    </r>
  </si>
  <si>
    <t>NOM  EMPRESA PRODUCTORA-ADMINISTRADORA A VALORAR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</si>
</sst>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9"/>
      <color rgb="FF0070C0"/>
      <name val="Arial"/>
      <family val="2"/>
    </font>
    <font>
      <b/>
      <sz val="8"/>
      <color theme="1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1"/>
      <color rgb="FF0070C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name val="Arial"/>
      <family val="2"/>
    </font>
    <font>
      <sz val="9"/>
      <color theme="0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Arial"/>
      <family val="2"/>
    </font>
    <font>
      <b/>
      <sz val="18"/>
      <color rgb="FFC80E1D"/>
      <name val="Arial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b/>
      <sz val="8"/>
      <color theme="1" tint="0.499984740745262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8"/>
      <color theme="1"/>
      <name val="Arial"/>
      <family val="2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3743705557422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indexed="64"/>
      </top>
      <bottom style="thin">
        <color theme="0" tint="-0.149906918546098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14993743705557422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0691854609822"/>
      </top>
      <bottom/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0691854609822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theme="0" tint="-0.14999847407452621"/>
      </top>
      <bottom/>
      <diagonal/>
    </border>
    <border>
      <left/>
      <right style="thin">
        <color theme="0" tint="-0.14996795556505021"/>
      </right>
      <top style="thin">
        <color theme="0" tint="-0.14999847407452621"/>
      </top>
      <bottom/>
      <diagonal/>
    </border>
    <border>
      <left style="thin">
        <color theme="0" tint="-0.24994659260841701"/>
      </left>
      <right/>
      <top/>
      <bottom style="medium">
        <color indexed="64"/>
      </bottom>
      <diagonal/>
    </border>
    <border>
      <left/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67955565050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3" fillId="0" borderId="0"/>
    <xf numFmtId="9" fontId="15" fillId="0" borderId="0" applyFont="0" applyFill="0" applyBorder="0" applyAlignment="0" applyProtection="0"/>
  </cellStyleXfs>
  <cellXfs count="291">
    <xf numFmtId="0" fontId="0" fillId="0" borderId="0" xfId="0"/>
    <xf numFmtId="0" fontId="10" fillId="2" borderId="0" xfId="1" applyFont="1" applyFill="1" applyBorder="1" applyAlignment="1" applyProtection="1">
      <alignment vertical="top"/>
    </xf>
    <xf numFmtId="0" fontId="8" fillId="2" borderId="0" xfId="1" applyFont="1" applyFill="1" applyBorder="1" applyAlignment="1" applyProtection="1">
      <alignment vertical="center" wrapText="1"/>
    </xf>
    <xf numFmtId="4" fontId="1" fillId="3" borderId="0" xfId="1" applyNumberFormat="1" applyFont="1" applyFill="1" applyBorder="1" applyAlignment="1" applyProtection="1">
      <alignment horizontal="left" vertical="center"/>
    </xf>
    <xf numFmtId="0" fontId="2" fillId="3" borderId="4" xfId="1" applyFont="1" applyFill="1" applyBorder="1" applyAlignment="1" applyProtection="1">
      <alignment vertical="center"/>
    </xf>
    <xf numFmtId="0" fontId="13" fillId="3" borderId="4" xfId="1" applyFont="1" applyFill="1" applyBorder="1" applyAlignment="1" applyProtection="1">
      <alignment horizontal="center" vertical="center"/>
    </xf>
    <xf numFmtId="0" fontId="8" fillId="2" borderId="7" xfId="1" applyFont="1" applyFill="1" applyBorder="1" applyAlignment="1" applyProtection="1">
      <alignment horizontal="left" vertical="center" wrapText="1"/>
    </xf>
    <xf numFmtId="0" fontId="9" fillId="4" borderId="9" xfId="1" applyFont="1" applyFill="1" applyBorder="1" applyAlignment="1" applyProtection="1">
      <alignment vertical="center"/>
      <protection locked="0"/>
    </xf>
    <xf numFmtId="0" fontId="8" fillId="2" borderId="10" xfId="1" applyFont="1" applyFill="1" applyBorder="1" applyAlignment="1" applyProtection="1">
      <alignment horizontal="left" vertical="center" wrapText="1"/>
    </xf>
    <xf numFmtId="0" fontId="9" fillId="4" borderId="12" xfId="1" applyFont="1" applyFill="1" applyBorder="1" applyAlignment="1" applyProtection="1">
      <alignment vertical="center"/>
      <protection locked="0"/>
    </xf>
    <xf numFmtId="0" fontId="8" fillId="2" borderId="13" xfId="1" applyFont="1" applyFill="1" applyBorder="1" applyAlignment="1" applyProtection="1">
      <alignment horizontal="left" vertical="center" wrapText="1"/>
    </xf>
    <xf numFmtId="0" fontId="9" fillId="4" borderId="16" xfId="1" applyFont="1" applyFill="1" applyBorder="1" applyAlignment="1" applyProtection="1">
      <alignment vertical="center"/>
      <protection locked="0"/>
    </xf>
    <xf numFmtId="0" fontId="6" fillId="3" borderId="0" xfId="3" applyFont="1" applyFill="1" applyAlignment="1" applyProtection="1">
      <alignment horizontal="center" vertical="center"/>
    </xf>
    <xf numFmtId="0" fontId="18" fillId="2" borderId="0" xfId="3" applyFont="1" applyFill="1" applyBorder="1" applyAlignment="1" applyProtection="1">
      <alignment vertical="center"/>
    </xf>
    <xf numFmtId="0" fontId="18" fillId="3" borderId="0" xfId="3" applyFont="1" applyFill="1" applyAlignment="1" applyProtection="1">
      <alignment horizontal="left" vertical="center"/>
    </xf>
    <xf numFmtId="0" fontId="18" fillId="2" borderId="0" xfId="3" applyFont="1" applyFill="1" applyBorder="1" applyAlignment="1" applyProtection="1">
      <alignment horizontal="left" vertical="center"/>
    </xf>
    <xf numFmtId="0" fontId="18" fillId="3" borderId="0" xfId="3" applyFont="1" applyFill="1" applyAlignment="1" applyProtection="1">
      <alignment vertical="center"/>
    </xf>
    <xf numFmtId="0" fontId="17" fillId="6" borderId="0" xfId="3" applyFont="1" applyFill="1" applyBorder="1" applyAlignment="1" applyProtection="1">
      <alignment horizontal="right" vertical="center"/>
    </xf>
    <xf numFmtId="0" fontId="6" fillId="6" borderId="0" xfId="3" applyFont="1" applyFill="1" applyBorder="1" applyAlignment="1" applyProtection="1">
      <alignment horizontal="center" vertical="center"/>
    </xf>
    <xf numFmtId="0" fontId="18" fillId="3" borderId="0" xfId="3" applyFont="1" applyFill="1" applyBorder="1" applyAlignment="1" applyProtection="1">
      <alignment vertical="center"/>
    </xf>
    <xf numFmtId="0" fontId="18" fillId="3" borderId="26" xfId="3" applyFont="1" applyFill="1" applyBorder="1" applyAlignment="1" applyProtection="1">
      <alignment vertical="center"/>
    </xf>
    <xf numFmtId="0" fontId="6" fillId="3" borderId="33" xfId="3" applyFont="1" applyFill="1" applyBorder="1" applyAlignment="1" applyProtection="1">
      <alignment vertical="center" wrapText="1"/>
    </xf>
    <xf numFmtId="0" fontId="6" fillId="3" borderId="34" xfId="3" applyFont="1" applyFill="1" applyBorder="1" applyAlignment="1" applyProtection="1">
      <alignment vertical="center" wrapText="1"/>
    </xf>
    <xf numFmtId="0" fontId="6" fillId="3" borderId="30" xfId="3" applyFont="1" applyFill="1" applyBorder="1" applyAlignment="1" applyProtection="1">
      <alignment vertical="center" wrapText="1"/>
    </xf>
    <xf numFmtId="0" fontId="6" fillId="3" borderId="31" xfId="3" applyFont="1" applyFill="1" applyBorder="1" applyAlignment="1" applyProtection="1">
      <alignment horizontal="center" vertical="center" wrapText="1"/>
    </xf>
    <xf numFmtId="0" fontId="23" fillId="3" borderId="31" xfId="3" applyFont="1" applyFill="1" applyBorder="1" applyAlignment="1" applyProtection="1">
      <alignment horizontal="center" vertical="center" wrapText="1"/>
    </xf>
    <xf numFmtId="0" fontId="4" fillId="2" borderId="0" xfId="3" applyFont="1" applyFill="1" applyBorder="1" applyAlignment="1" applyProtection="1">
      <alignment vertical="center"/>
    </xf>
    <xf numFmtId="0" fontId="24" fillId="2" borderId="0" xfId="3" applyFont="1" applyFill="1" applyBorder="1" applyAlignment="1" applyProtection="1">
      <alignment horizontal="center" vertical="center" wrapText="1"/>
    </xf>
    <xf numFmtId="0" fontId="18" fillId="2" borderId="26" xfId="3" applyFont="1" applyFill="1" applyBorder="1" applyAlignment="1" applyProtection="1">
      <alignment vertical="center"/>
    </xf>
    <xf numFmtId="14" fontId="6" fillId="3" borderId="31" xfId="3" applyNumberFormat="1" applyFont="1" applyFill="1" applyBorder="1" applyAlignment="1" applyProtection="1">
      <alignment horizontal="center" vertical="center" wrapText="1"/>
    </xf>
    <xf numFmtId="0" fontId="4" fillId="3" borderId="6" xfId="3" applyFont="1" applyFill="1" applyBorder="1" applyAlignment="1" applyProtection="1">
      <alignment vertical="center"/>
    </xf>
    <xf numFmtId="0" fontId="4" fillId="3" borderId="0" xfId="3" applyFont="1" applyFill="1" applyBorder="1" applyAlignment="1" applyProtection="1">
      <alignment horizontal="left" vertical="center"/>
    </xf>
    <xf numFmtId="0" fontId="6" fillId="3" borderId="36" xfId="3" applyFont="1" applyFill="1" applyBorder="1" applyAlignment="1" applyProtection="1">
      <alignment vertical="center" wrapText="1"/>
    </xf>
    <xf numFmtId="1" fontId="4" fillId="4" borderId="39" xfId="3" applyNumberFormat="1" applyFont="1" applyFill="1" applyBorder="1" applyAlignment="1" applyProtection="1">
      <alignment horizontal="center" vertical="center"/>
      <protection locked="0"/>
    </xf>
    <xf numFmtId="14" fontId="4" fillId="4" borderId="40" xfId="3" applyNumberFormat="1" applyFont="1" applyFill="1" applyBorder="1" applyAlignment="1" applyProtection="1">
      <alignment horizontal="center" vertical="center"/>
      <protection locked="0"/>
    </xf>
    <xf numFmtId="14" fontId="4" fillId="4" borderId="39" xfId="3" applyNumberFormat="1" applyFont="1" applyFill="1" applyBorder="1" applyAlignment="1" applyProtection="1">
      <alignment horizontal="center" vertical="center"/>
      <protection locked="0"/>
    </xf>
    <xf numFmtId="0" fontId="4" fillId="3" borderId="41" xfId="3" applyFont="1" applyFill="1" applyBorder="1" applyAlignment="1" applyProtection="1">
      <alignment horizontal="center" vertical="center"/>
    </xf>
    <xf numFmtId="0" fontId="6" fillId="3" borderId="23" xfId="3" applyFont="1" applyFill="1" applyBorder="1" applyAlignment="1" applyProtection="1">
      <alignment vertical="center" wrapText="1"/>
    </xf>
    <xf numFmtId="1" fontId="4" fillId="4" borderId="40" xfId="3" applyNumberFormat="1" applyFont="1" applyFill="1" applyBorder="1" applyAlignment="1" applyProtection="1">
      <alignment horizontal="center" vertical="center"/>
      <protection locked="0"/>
    </xf>
    <xf numFmtId="0" fontId="4" fillId="3" borderId="44" xfId="3" applyFont="1" applyFill="1" applyBorder="1" applyAlignment="1" applyProtection="1">
      <alignment horizontal="center" vertical="center"/>
    </xf>
    <xf numFmtId="1" fontId="4" fillId="4" borderId="47" xfId="3" applyNumberFormat="1" applyFont="1" applyFill="1" applyBorder="1" applyAlignment="1" applyProtection="1">
      <alignment horizontal="center" vertical="center"/>
      <protection locked="0"/>
    </xf>
    <xf numFmtId="14" fontId="4" fillId="4" borderId="47" xfId="3" applyNumberFormat="1" applyFont="1" applyFill="1" applyBorder="1" applyAlignment="1" applyProtection="1">
      <alignment horizontal="center" vertical="center"/>
      <protection locked="0"/>
    </xf>
    <xf numFmtId="0" fontId="4" fillId="3" borderId="48" xfId="3" applyFont="1" applyFill="1" applyBorder="1" applyAlignment="1" applyProtection="1">
      <alignment horizontal="center" vertical="center"/>
    </xf>
    <xf numFmtId="0" fontId="6" fillId="3" borderId="6" xfId="3" applyFont="1" applyFill="1" applyBorder="1" applyAlignment="1" applyProtection="1">
      <alignment vertical="center"/>
    </xf>
    <xf numFmtId="1" fontId="4" fillId="4" borderId="24" xfId="3" applyNumberFormat="1" applyFont="1" applyFill="1" applyBorder="1" applyAlignment="1" applyProtection="1">
      <alignment horizontal="center" vertical="center"/>
      <protection locked="0"/>
    </xf>
    <xf numFmtId="14" fontId="4" fillId="4" borderId="24" xfId="3" applyNumberFormat="1" applyFont="1" applyFill="1" applyBorder="1" applyAlignment="1" applyProtection="1">
      <alignment horizontal="center" vertical="center"/>
      <protection locked="0"/>
    </xf>
    <xf numFmtId="0" fontId="4" fillId="2" borderId="41" xfId="3" applyFont="1" applyFill="1" applyBorder="1" applyAlignment="1" applyProtection="1">
      <alignment horizontal="center" vertical="center"/>
    </xf>
    <xf numFmtId="1" fontId="4" fillId="4" borderId="28" xfId="3" applyNumberFormat="1" applyFont="1" applyFill="1" applyBorder="1" applyAlignment="1" applyProtection="1">
      <alignment horizontal="center" vertical="center"/>
      <protection locked="0"/>
    </xf>
    <xf numFmtId="14" fontId="4" fillId="4" borderId="28" xfId="3" applyNumberFormat="1" applyFont="1" applyFill="1" applyBorder="1" applyAlignment="1" applyProtection="1">
      <alignment horizontal="center" vertical="center"/>
      <protection locked="0"/>
    </xf>
    <xf numFmtId="0" fontId="4" fillId="3" borderId="0" xfId="3" applyFont="1" applyFill="1" applyBorder="1" applyAlignment="1" applyProtection="1">
      <alignment vertical="center"/>
    </xf>
    <xf numFmtId="0" fontId="6" fillId="3" borderId="1" xfId="3" applyFont="1" applyFill="1" applyBorder="1" applyAlignment="1" applyProtection="1">
      <alignment vertical="center"/>
    </xf>
    <xf numFmtId="0" fontId="4" fillId="3" borderId="2" xfId="3" applyFont="1" applyFill="1" applyBorder="1" applyAlignment="1" applyProtection="1">
      <alignment vertical="center"/>
    </xf>
    <xf numFmtId="0" fontId="4" fillId="2" borderId="2" xfId="3" applyFont="1" applyFill="1" applyBorder="1" applyAlignment="1" applyProtection="1">
      <alignment vertical="center"/>
    </xf>
    <xf numFmtId="0" fontId="6" fillId="3" borderId="2" xfId="3" applyFont="1" applyFill="1" applyBorder="1" applyAlignment="1" applyProtection="1">
      <alignment horizontal="right" vertical="center"/>
    </xf>
    <xf numFmtId="0" fontId="6" fillId="3" borderId="3" xfId="3" applyFont="1" applyFill="1" applyBorder="1" applyAlignment="1" applyProtection="1">
      <alignment horizontal="center" vertical="center"/>
    </xf>
    <xf numFmtId="0" fontId="23" fillId="3" borderId="51" xfId="3" applyFont="1" applyFill="1" applyBorder="1" applyAlignment="1" applyProtection="1">
      <alignment horizontal="center" vertical="center" wrapText="1"/>
    </xf>
    <xf numFmtId="0" fontId="25" fillId="3" borderId="0" xfId="3" applyFont="1" applyFill="1" applyBorder="1" applyAlignment="1" applyProtection="1">
      <alignment horizontal="right" vertical="center"/>
    </xf>
    <xf numFmtId="0" fontId="23" fillId="3" borderId="52" xfId="3" applyFont="1" applyFill="1" applyBorder="1" applyAlignment="1" applyProtection="1">
      <alignment horizontal="center" vertical="center" wrapText="1"/>
    </xf>
    <xf numFmtId="0" fontId="6" fillId="3" borderId="35" xfId="3" applyFont="1" applyFill="1" applyBorder="1" applyAlignment="1" applyProtection="1">
      <alignment horizontal="center" vertical="center" wrapText="1"/>
    </xf>
    <xf numFmtId="1" fontId="6" fillId="3" borderId="31" xfId="3" applyNumberFormat="1" applyFont="1" applyFill="1" applyBorder="1" applyAlignment="1" applyProtection="1">
      <alignment horizontal="center" vertical="center" wrapText="1"/>
    </xf>
    <xf numFmtId="0" fontId="6" fillId="2" borderId="31" xfId="3" applyFont="1" applyFill="1" applyBorder="1" applyAlignment="1" applyProtection="1">
      <alignment horizontal="center" vertical="center" wrapText="1"/>
    </xf>
    <xf numFmtId="0" fontId="6" fillId="3" borderId="52" xfId="3" applyFont="1" applyFill="1" applyBorder="1" applyAlignment="1" applyProtection="1">
      <alignment horizontal="center" vertical="center" wrapText="1"/>
    </xf>
    <xf numFmtId="0" fontId="4" fillId="4" borderId="53" xfId="3" applyFont="1" applyFill="1" applyBorder="1" applyAlignment="1" applyProtection="1">
      <alignment vertical="center"/>
      <protection locked="0"/>
    </xf>
    <xf numFmtId="1" fontId="15" fillId="4" borderId="56" xfId="3" applyNumberFormat="1" applyFont="1" applyFill="1" applyBorder="1" applyAlignment="1" applyProtection="1">
      <alignment horizontal="center" vertical="center"/>
      <protection locked="0"/>
    </xf>
    <xf numFmtId="164" fontId="4" fillId="4" borderId="57" xfId="3" applyNumberFormat="1" applyFont="1" applyFill="1" applyBorder="1" applyAlignment="1" applyProtection="1">
      <alignment horizontal="center" vertical="center"/>
      <protection locked="0"/>
    </xf>
    <xf numFmtId="0" fontId="4" fillId="3" borderId="58" xfId="3" applyFont="1" applyFill="1" applyBorder="1" applyAlignment="1" applyProtection="1">
      <alignment horizontal="center" vertical="center"/>
    </xf>
    <xf numFmtId="0" fontId="4" fillId="4" borderId="59" xfId="3" applyFont="1" applyFill="1" applyBorder="1" applyAlignment="1" applyProtection="1">
      <alignment vertical="center"/>
      <protection locked="0"/>
    </xf>
    <xf numFmtId="1" fontId="15" fillId="4" borderId="62" xfId="3" applyNumberFormat="1" applyFont="1" applyFill="1" applyBorder="1" applyAlignment="1" applyProtection="1">
      <alignment horizontal="center" vertical="center"/>
      <protection locked="0"/>
    </xf>
    <xf numFmtId="164" fontId="4" fillId="4" borderId="63" xfId="3" applyNumberFormat="1" applyFont="1" applyFill="1" applyBorder="1" applyAlignment="1" applyProtection="1">
      <alignment horizontal="center" vertical="center"/>
      <protection locked="0"/>
    </xf>
    <xf numFmtId="0" fontId="4" fillId="3" borderId="64" xfId="3" applyFont="1" applyFill="1" applyBorder="1" applyAlignment="1" applyProtection="1">
      <alignment horizontal="center" vertical="center"/>
    </xf>
    <xf numFmtId="0" fontId="4" fillId="4" borderId="65" xfId="3" applyFont="1" applyFill="1" applyBorder="1" applyAlignment="1" applyProtection="1">
      <alignment vertical="center"/>
      <protection locked="0"/>
    </xf>
    <xf numFmtId="1" fontId="15" fillId="4" borderId="68" xfId="3" applyNumberFormat="1" applyFont="1" applyFill="1" applyBorder="1" applyAlignment="1" applyProtection="1">
      <alignment horizontal="center" vertical="center"/>
      <protection locked="0"/>
    </xf>
    <xf numFmtId="164" fontId="4" fillId="4" borderId="69" xfId="3" applyNumberFormat="1" applyFont="1" applyFill="1" applyBorder="1" applyAlignment="1" applyProtection="1">
      <alignment horizontal="center" vertical="center"/>
      <protection locked="0"/>
    </xf>
    <xf numFmtId="0" fontId="4" fillId="3" borderId="70" xfId="3" applyFont="1" applyFill="1" applyBorder="1" applyAlignment="1" applyProtection="1">
      <alignment horizontal="center" vertical="center"/>
    </xf>
    <xf numFmtId="0" fontId="4" fillId="3" borderId="1" xfId="3" applyFont="1" applyFill="1" applyBorder="1" applyAlignment="1" applyProtection="1">
      <alignment vertical="center"/>
    </xf>
    <xf numFmtId="1" fontId="6" fillId="3" borderId="3" xfId="3" applyNumberFormat="1" applyFont="1" applyFill="1" applyBorder="1" applyAlignment="1" applyProtection="1">
      <alignment horizontal="center" vertical="center"/>
    </xf>
    <xf numFmtId="0" fontId="14" fillId="3" borderId="6" xfId="3" applyFont="1" applyFill="1" applyBorder="1" applyAlignment="1" applyProtection="1">
      <alignment vertical="center"/>
    </xf>
    <xf numFmtId="0" fontId="27" fillId="3" borderId="2" xfId="3" applyFont="1" applyFill="1" applyBorder="1" applyAlignment="1" applyProtection="1">
      <alignment vertical="center"/>
    </xf>
    <xf numFmtId="0" fontId="28" fillId="3" borderId="0" xfId="3" applyFont="1" applyFill="1" applyBorder="1" applyAlignment="1" applyProtection="1">
      <alignment vertical="center"/>
    </xf>
    <xf numFmtId="0" fontId="5" fillId="3" borderId="31" xfId="3" applyFont="1" applyFill="1" applyBorder="1" applyAlignment="1" applyProtection="1">
      <alignment horizontal="center" vertical="center"/>
    </xf>
    <xf numFmtId="0" fontId="15" fillId="4" borderId="17" xfId="3" applyFont="1" applyFill="1" applyBorder="1" applyAlignment="1" applyProtection="1">
      <alignment horizontal="center" vertical="center"/>
      <protection locked="0"/>
    </xf>
    <xf numFmtId="0" fontId="23" fillId="3" borderId="17" xfId="3" applyFont="1" applyFill="1" applyBorder="1" applyAlignment="1" applyProtection="1">
      <alignment horizontal="center" vertical="center" wrapText="1"/>
    </xf>
    <xf numFmtId="0" fontId="6" fillId="2" borderId="0" xfId="3" applyFont="1" applyFill="1" applyBorder="1" applyAlignment="1" applyProtection="1">
      <alignment horizontal="center" vertical="center"/>
    </xf>
    <xf numFmtId="0" fontId="17" fillId="0" borderId="1" xfId="3" applyFont="1" applyFill="1" applyBorder="1" applyAlignment="1" applyProtection="1">
      <alignment horizontal="right" vertical="center"/>
    </xf>
    <xf numFmtId="0" fontId="17" fillId="0" borderId="3" xfId="3" applyFont="1" applyFill="1" applyBorder="1" applyAlignment="1" applyProtection="1">
      <alignment horizontal="center" vertical="center"/>
    </xf>
    <xf numFmtId="0" fontId="14" fillId="3" borderId="0" xfId="3" applyFont="1" applyFill="1" applyBorder="1" applyAlignment="1" applyProtection="1">
      <alignment horizontal="center" vertical="center"/>
    </xf>
    <xf numFmtId="0" fontId="7" fillId="2" borderId="6" xfId="3" applyFont="1" applyFill="1" applyBorder="1" applyAlignment="1" applyProtection="1">
      <alignment vertical="center" wrapText="1"/>
    </xf>
    <xf numFmtId="0" fontId="7" fillId="5" borderId="14" xfId="3" applyFont="1" applyFill="1" applyBorder="1" applyAlignment="1" applyProtection="1">
      <alignment vertical="center" wrapText="1"/>
    </xf>
    <xf numFmtId="0" fontId="28" fillId="5" borderId="15" xfId="3" applyFont="1" applyFill="1" applyBorder="1" applyAlignment="1" applyProtection="1">
      <alignment vertical="center"/>
    </xf>
    <xf numFmtId="0" fontId="18" fillId="5" borderId="15" xfId="3" applyFont="1" applyFill="1" applyBorder="1" applyAlignment="1" applyProtection="1">
      <alignment vertical="center"/>
    </xf>
    <xf numFmtId="2" fontId="20" fillId="5" borderId="3" xfId="3" applyNumberFormat="1" applyFont="1" applyFill="1" applyBorder="1" applyAlignment="1" applyProtection="1">
      <alignment horizontal="center" vertical="center"/>
    </xf>
    <xf numFmtId="0" fontId="18" fillId="5" borderId="27" xfId="3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4" fillId="3" borderId="0" xfId="3" applyFont="1" applyFill="1" applyAlignment="1" applyProtection="1">
      <alignment vertical="center"/>
    </xf>
    <xf numFmtId="0" fontId="4" fillId="3" borderId="0" xfId="3" applyFont="1" applyFill="1" applyAlignment="1" applyProtection="1">
      <alignment horizontal="center" vertical="center"/>
    </xf>
    <xf numFmtId="0" fontId="31" fillId="3" borderId="0" xfId="1" applyFont="1" applyFill="1" applyBorder="1" applyAlignment="1" applyProtection="1">
      <alignment horizontal="center" vertical="center"/>
    </xf>
    <xf numFmtId="0" fontId="32" fillId="2" borderId="0" xfId="1" applyNumberFormat="1" applyFont="1" applyFill="1" applyBorder="1" applyAlignment="1" applyProtection="1">
      <alignment horizontal="center" vertical="center"/>
      <protection locked="0"/>
    </xf>
    <xf numFmtId="0" fontId="34" fillId="2" borderId="0" xfId="3" applyFont="1" applyFill="1" applyBorder="1" applyAlignment="1" applyProtection="1">
      <alignment horizontal="center" vertical="center"/>
    </xf>
    <xf numFmtId="0" fontId="35" fillId="3" borderId="0" xfId="3" applyFont="1" applyFill="1" applyAlignment="1" applyProtection="1">
      <alignment vertical="center"/>
    </xf>
    <xf numFmtId="0" fontId="17" fillId="3" borderId="0" xfId="3" applyFont="1" applyFill="1" applyAlignment="1" applyProtection="1">
      <alignment vertical="center"/>
    </xf>
    <xf numFmtId="0" fontId="8" fillId="2" borderId="1" xfId="1" applyFont="1" applyFill="1" applyBorder="1" applyAlignment="1" applyProtection="1">
      <alignment vertical="center" wrapText="1"/>
    </xf>
    <xf numFmtId="0" fontId="4" fillId="3" borderId="0" xfId="3" applyFont="1" applyFill="1" applyAlignment="1" applyProtection="1">
      <alignment horizontal="left" vertical="center"/>
    </xf>
    <xf numFmtId="0" fontId="29" fillId="3" borderId="0" xfId="3" applyFont="1" applyFill="1" applyAlignment="1" applyProtection="1">
      <alignment vertical="center"/>
    </xf>
    <xf numFmtId="0" fontId="29" fillId="2" borderId="0" xfId="3" applyFont="1" applyFill="1" applyAlignment="1" applyProtection="1">
      <alignment horizontal="left" vertical="center"/>
    </xf>
    <xf numFmtId="0" fontId="8" fillId="2" borderId="0" xfId="1" applyFont="1" applyFill="1" applyBorder="1" applyAlignment="1" applyProtection="1">
      <alignment horizontal="left" vertical="center" wrapText="1"/>
    </xf>
    <xf numFmtId="0" fontId="6" fillId="3" borderId="0" xfId="3" applyFont="1" applyFill="1" applyBorder="1" applyAlignment="1" applyProtection="1">
      <alignment horizontal="center" vertical="center"/>
    </xf>
    <xf numFmtId="0" fontId="18" fillId="3" borderId="0" xfId="3" applyFont="1" applyFill="1" applyAlignment="1" applyProtection="1">
      <alignment horizontal="center" vertical="center"/>
    </xf>
    <xf numFmtId="0" fontId="16" fillId="3" borderId="0" xfId="3" applyFont="1" applyFill="1" applyAlignment="1" applyProtection="1">
      <alignment vertical="center"/>
    </xf>
    <xf numFmtId="0" fontId="19" fillId="3" borderId="0" xfId="3" applyFont="1" applyFill="1" applyAlignment="1" applyProtection="1">
      <alignment vertical="center"/>
    </xf>
    <xf numFmtId="0" fontId="9" fillId="4" borderId="73" xfId="1" applyNumberFormat="1" applyFont="1" applyFill="1" applyBorder="1" applyAlignment="1" applyProtection="1">
      <alignment horizontal="center" vertical="center"/>
      <protection locked="0"/>
    </xf>
    <xf numFmtId="0" fontId="20" fillId="3" borderId="33" xfId="3" applyFont="1" applyFill="1" applyBorder="1" applyAlignment="1" applyProtection="1">
      <alignment vertical="center" wrapText="1"/>
    </xf>
    <xf numFmtId="1" fontId="4" fillId="4" borderId="77" xfId="3" applyNumberFormat="1" applyFont="1" applyFill="1" applyBorder="1" applyAlignment="1" applyProtection="1">
      <alignment horizontal="center" vertical="center"/>
      <protection locked="0"/>
    </xf>
    <xf numFmtId="14" fontId="4" fillId="4" borderId="77" xfId="3" applyNumberFormat="1" applyFont="1" applyFill="1" applyBorder="1" applyAlignment="1" applyProtection="1">
      <alignment horizontal="center" vertical="center"/>
      <protection locked="0"/>
    </xf>
    <xf numFmtId="0" fontId="4" fillId="3" borderId="78" xfId="3" applyFont="1" applyFill="1" applyBorder="1" applyAlignment="1" applyProtection="1">
      <alignment horizontal="center" vertical="center"/>
    </xf>
    <xf numFmtId="0" fontId="6" fillId="3" borderId="31" xfId="3" applyNumberFormat="1" applyFont="1" applyFill="1" applyBorder="1" applyAlignment="1" applyProtection="1">
      <alignment horizontal="center" vertical="center" wrapText="1"/>
    </xf>
    <xf numFmtId="0" fontId="6" fillId="3" borderId="0" xfId="3" applyFont="1" applyFill="1" applyBorder="1" applyAlignment="1" applyProtection="1">
      <alignment horizontal="right" vertical="center"/>
    </xf>
    <xf numFmtId="1" fontId="4" fillId="4" borderId="80" xfId="3" applyNumberFormat="1" applyFont="1" applyFill="1" applyBorder="1" applyAlignment="1" applyProtection="1">
      <alignment horizontal="center" vertical="center"/>
      <protection locked="0"/>
    </xf>
    <xf numFmtId="14" fontId="4" fillId="4" borderId="80" xfId="3" applyNumberFormat="1" applyFont="1" applyFill="1" applyBorder="1" applyAlignment="1" applyProtection="1">
      <alignment horizontal="center" vertical="center"/>
      <protection locked="0"/>
    </xf>
    <xf numFmtId="0" fontId="4" fillId="2" borderId="18" xfId="3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Font="1" applyFill="1" applyBorder="1" applyAlignment="1" applyProtection="1">
      <alignment horizontal="left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22" xfId="0" applyFont="1" applyFill="1" applyBorder="1" applyAlignment="1" applyProtection="1">
      <alignment horizontal="left" vertical="center"/>
    </xf>
    <xf numFmtId="0" fontId="0" fillId="0" borderId="29" xfId="0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18" xfId="0" applyFont="1" applyFill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21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22" xfId="0" applyFont="1" applyFill="1" applyBorder="1" applyAlignment="1">
      <alignment horizontal="left" vertical="center"/>
    </xf>
    <xf numFmtId="0" fontId="0" fillId="0" borderId="29" xfId="0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9" xfId="0" applyFill="1" applyBorder="1" applyAlignment="1">
      <alignment vertical="center"/>
    </xf>
    <xf numFmtId="0" fontId="0" fillId="0" borderId="29" xfId="0" applyFill="1" applyBorder="1" applyAlignment="1">
      <alignment horizontal="center" vertical="center"/>
    </xf>
    <xf numFmtId="0" fontId="0" fillId="0" borderId="82" xfId="0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4" fillId="2" borderId="82" xfId="3" applyFont="1" applyFill="1" applyBorder="1" applyAlignment="1" applyProtection="1">
      <alignment horizontal="center" vertical="center" wrapText="1"/>
    </xf>
    <xf numFmtId="4" fontId="0" fillId="2" borderId="0" xfId="0" applyNumberFormat="1" applyFill="1" applyBorder="1"/>
    <xf numFmtId="9" fontId="0" fillId="2" borderId="0" xfId="0" applyNumberFormat="1" applyFill="1" applyBorder="1"/>
    <xf numFmtId="0" fontId="2" fillId="2" borderId="0" xfId="0" applyFont="1" applyFill="1" applyBorder="1"/>
    <xf numFmtId="0" fontId="2" fillId="2" borderId="0" xfId="0" applyFont="1" applyFill="1" applyBorder="1" applyProtection="1"/>
    <xf numFmtId="0" fontId="0" fillId="2" borderId="0" xfId="0" applyFill="1" applyBorder="1" applyProtection="1"/>
    <xf numFmtId="0" fontId="0" fillId="2" borderId="0" xfId="0" applyFill="1" applyBorder="1"/>
    <xf numFmtId="0" fontId="0" fillId="2" borderId="0" xfId="0" applyFill="1" applyBorder="1" applyAlignment="1" applyProtection="1">
      <alignment horizontal="left"/>
    </xf>
    <xf numFmtId="0" fontId="8" fillId="2" borderId="0" xfId="0" applyFont="1" applyFill="1" applyBorder="1" applyProtection="1"/>
    <xf numFmtId="0" fontId="36" fillId="0" borderId="18" xfId="0" applyFont="1" applyFill="1" applyBorder="1" applyAlignment="1" applyProtection="1">
      <alignment horizontal="left" vertical="center"/>
    </xf>
    <xf numFmtId="0" fontId="36" fillId="0" borderId="21" xfId="0" applyFont="1" applyFill="1" applyBorder="1" applyAlignment="1">
      <alignment horizontal="left" vertical="center"/>
    </xf>
    <xf numFmtId="0" fontId="36" fillId="0" borderId="22" xfId="0" applyFont="1" applyFill="1" applyBorder="1" applyAlignment="1">
      <alignment horizontal="left" vertical="center"/>
    </xf>
    <xf numFmtId="0" fontId="36" fillId="0" borderId="0" xfId="0" applyFont="1" applyFill="1" applyAlignment="1">
      <alignment horizontal="left" vertical="center"/>
    </xf>
    <xf numFmtId="0" fontId="36" fillId="0" borderId="0" xfId="0" applyFont="1" applyFill="1" applyBorder="1" applyAlignment="1">
      <alignment horizontal="left" vertical="center"/>
    </xf>
    <xf numFmtId="0" fontId="36" fillId="0" borderId="18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4" fillId="2" borderId="32" xfId="3" applyFont="1" applyFill="1" applyBorder="1" applyAlignment="1" applyProtection="1">
      <alignment horizontal="center" vertical="center"/>
    </xf>
    <xf numFmtId="0" fontId="18" fillId="2" borderId="20" xfId="3" applyFont="1" applyFill="1" applyBorder="1" applyAlignment="1" applyProtection="1">
      <alignment vertical="center"/>
    </xf>
    <xf numFmtId="0" fontId="18" fillId="2" borderId="81" xfId="3" applyFont="1" applyFill="1" applyBorder="1" applyAlignment="1" applyProtection="1">
      <alignment vertical="center"/>
    </xf>
    <xf numFmtId="0" fontId="18" fillId="2" borderId="82" xfId="3" applyFont="1" applyFill="1" applyBorder="1" applyAlignment="1" applyProtection="1">
      <alignment vertical="center"/>
    </xf>
    <xf numFmtId="0" fontId="17" fillId="5" borderId="1" xfId="3" applyFont="1" applyFill="1" applyBorder="1" applyAlignment="1" applyProtection="1">
      <alignment vertical="center"/>
    </xf>
    <xf numFmtId="0" fontId="17" fillId="5" borderId="2" xfId="3" applyFont="1" applyFill="1" applyBorder="1" applyAlignment="1" applyProtection="1">
      <alignment vertical="center"/>
    </xf>
    <xf numFmtId="0" fontId="17" fillId="5" borderId="3" xfId="3" applyFont="1" applyFill="1" applyBorder="1" applyAlignment="1" applyProtection="1">
      <alignment vertical="center"/>
    </xf>
    <xf numFmtId="0" fontId="18" fillId="3" borderId="26" xfId="3" applyFont="1" applyFill="1" applyBorder="1" applyAlignment="1" applyProtection="1">
      <alignment horizontal="center" vertical="center"/>
    </xf>
    <xf numFmtId="1" fontId="6" fillId="3" borderId="26" xfId="3" applyNumberFormat="1" applyFont="1" applyFill="1" applyBorder="1" applyAlignment="1" applyProtection="1">
      <alignment horizontal="center" vertical="center"/>
    </xf>
    <xf numFmtId="0" fontId="18" fillId="3" borderId="18" xfId="3" applyFont="1" applyFill="1" applyBorder="1" applyAlignment="1" applyProtection="1">
      <alignment vertical="center"/>
    </xf>
    <xf numFmtId="0" fontId="18" fillId="3" borderId="21" xfId="3" applyFont="1" applyFill="1" applyBorder="1" applyAlignment="1" applyProtection="1">
      <alignment vertical="center"/>
    </xf>
    <xf numFmtId="0" fontId="18" fillId="3" borderId="22" xfId="3" applyFont="1" applyFill="1" applyBorder="1" applyAlignment="1" applyProtection="1">
      <alignment vertical="center"/>
    </xf>
    <xf numFmtId="0" fontId="36" fillId="2" borderId="0" xfId="0" applyFont="1" applyFill="1" applyBorder="1" applyProtection="1"/>
    <xf numFmtId="0" fontId="36" fillId="2" borderId="0" xfId="0" applyFont="1" applyFill="1" applyBorder="1" applyAlignment="1" applyProtection="1">
      <alignment horizontal="left"/>
    </xf>
    <xf numFmtId="0" fontId="23" fillId="3" borderId="91" xfId="3" applyFont="1" applyFill="1" applyBorder="1" applyAlignment="1" applyProtection="1">
      <alignment horizontal="center" vertical="center" wrapText="1"/>
    </xf>
    <xf numFmtId="0" fontId="20" fillId="3" borderId="0" xfId="3" applyFont="1" applyFill="1" applyAlignment="1" applyProtection="1">
      <alignment horizontal="center" vertical="center"/>
    </xf>
    <xf numFmtId="0" fontId="38" fillId="7" borderId="1" xfId="3" applyFont="1" applyFill="1" applyBorder="1" applyAlignment="1" applyProtection="1">
      <alignment horizontal="center" vertical="center"/>
    </xf>
    <xf numFmtId="0" fontId="6" fillId="7" borderId="2" xfId="3" applyFont="1" applyFill="1" applyBorder="1" applyAlignment="1" applyProtection="1">
      <alignment horizontal="center" vertical="center"/>
    </xf>
    <xf numFmtId="0" fontId="4" fillId="7" borderId="2" xfId="3" applyFont="1" applyFill="1" applyBorder="1" applyAlignment="1" applyProtection="1">
      <alignment vertical="center"/>
    </xf>
    <xf numFmtId="0" fontId="4" fillId="7" borderId="3" xfId="3" applyFont="1" applyFill="1" applyBorder="1" applyAlignment="1" applyProtection="1">
      <alignment vertical="center"/>
    </xf>
    <xf numFmtId="0" fontId="38" fillId="7" borderId="2" xfId="3" applyFont="1" applyFill="1" applyBorder="1" applyAlignment="1" applyProtection="1">
      <alignment horizontal="center" vertical="center"/>
    </xf>
    <xf numFmtId="0" fontId="3" fillId="4" borderId="72" xfId="0" applyFont="1" applyFill="1" applyBorder="1" applyAlignment="1" applyProtection="1">
      <alignment horizontal="center" vertical="center"/>
      <protection locked="0"/>
    </xf>
    <xf numFmtId="0" fontId="39" fillId="3" borderId="0" xfId="0" applyFont="1" applyFill="1"/>
    <xf numFmtId="0" fontId="0" fillId="3" borderId="0" xfId="0" applyFill="1"/>
    <xf numFmtId="0" fontId="11" fillId="3" borderId="0" xfId="0" applyFont="1" applyFill="1"/>
    <xf numFmtId="0" fontId="40" fillId="3" borderId="0" xfId="0" applyFont="1" applyFill="1"/>
    <xf numFmtId="0" fontId="0" fillId="3" borderId="0" xfId="0" applyFill="1" applyAlignment="1">
      <alignment horizontal="left" indent="1"/>
    </xf>
    <xf numFmtId="0" fontId="0" fillId="7" borderId="0" xfId="0" applyFill="1"/>
    <xf numFmtId="0" fontId="2" fillId="3" borderId="0" xfId="0" applyFont="1" applyFill="1"/>
    <xf numFmtId="0" fontId="0" fillId="8" borderId="0" xfId="0" applyFill="1"/>
    <xf numFmtId="0" fontId="42" fillId="2" borderId="0" xfId="0" applyFont="1" applyFill="1" applyBorder="1" applyAlignment="1" applyProtection="1">
      <alignment horizontal="center" vertical="top"/>
    </xf>
    <xf numFmtId="14" fontId="15" fillId="4" borderId="56" xfId="3" applyNumberFormat="1" applyFont="1" applyFill="1" applyBorder="1" applyAlignment="1" applyProtection="1">
      <alignment horizontal="center" vertical="center"/>
      <protection locked="0"/>
    </xf>
    <xf numFmtId="14" fontId="15" fillId="4" borderId="62" xfId="3" applyNumberFormat="1" applyFont="1" applyFill="1" applyBorder="1" applyAlignment="1" applyProtection="1">
      <alignment horizontal="center" vertical="center"/>
      <protection locked="0"/>
    </xf>
    <xf numFmtId="14" fontId="15" fillId="4" borderId="68" xfId="3" applyNumberFormat="1" applyFont="1" applyFill="1" applyBorder="1" applyAlignment="1" applyProtection="1">
      <alignment horizontal="center" vertical="center"/>
      <protection locked="0"/>
    </xf>
    <xf numFmtId="14" fontId="4" fillId="4" borderId="24" xfId="3" applyNumberFormat="1" applyFont="1" applyFill="1" applyBorder="1" applyAlignment="1" applyProtection="1">
      <alignment horizontal="left" vertical="center"/>
      <protection locked="0"/>
    </xf>
    <xf numFmtId="14" fontId="4" fillId="4" borderId="28" xfId="3" applyNumberFormat="1" applyFont="1" applyFill="1" applyBorder="1" applyAlignment="1" applyProtection="1">
      <alignment horizontal="left" vertical="center"/>
      <protection locked="0"/>
    </xf>
    <xf numFmtId="14" fontId="4" fillId="4" borderId="80" xfId="3" applyNumberFormat="1" applyFont="1" applyFill="1" applyBorder="1" applyAlignment="1" applyProtection="1">
      <alignment horizontal="left" vertical="center"/>
      <protection locked="0"/>
    </xf>
    <xf numFmtId="0" fontId="4" fillId="4" borderId="56" xfId="3" applyFont="1" applyFill="1" applyBorder="1" applyAlignment="1" applyProtection="1">
      <alignment horizontal="left" vertical="center"/>
      <protection locked="0"/>
    </xf>
    <xf numFmtId="0" fontId="4" fillId="4" borderId="62" xfId="3" applyFont="1" applyFill="1" applyBorder="1" applyAlignment="1" applyProtection="1">
      <alignment horizontal="left" vertical="center"/>
      <protection locked="0"/>
    </xf>
    <xf numFmtId="0" fontId="4" fillId="4" borderId="68" xfId="3" applyFont="1" applyFill="1" applyBorder="1" applyAlignment="1" applyProtection="1">
      <alignment horizontal="left" vertical="center"/>
      <protection locked="0"/>
    </xf>
    <xf numFmtId="164" fontId="4" fillId="4" borderId="57" xfId="3" applyNumberFormat="1" applyFont="1" applyFill="1" applyBorder="1" applyAlignment="1" applyProtection="1">
      <alignment horizontal="left" vertical="center"/>
      <protection locked="0"/>
    </xf>
    <xf numFmtId="164" fontId="4" fillId="4" borderId="63" xfId="3" applyNumberFormat="1" applyFont="1" applyFill="1" applyBorder="1" applyAlignment="1" applyProtection="1">
      <alignment horizontal="left" vertical="center"/>
      <protection locked="0"/>
    </xf>
    <xf numFmtId="164" fontId="4" fillId="4" borderId="69" xfId="3" applyNumberFormat="1" applyFont="1" applyFill="1" applyBorder="1" applyAlignment="1" applyProtection="1">
      <alignment horizontal="left" vertical="center"/>
      <protection locked="0"/>
    </xf>
    <xf numFmtId="0" fontId="43" fillId="3" borderId="0" xfId="0" applyFont="1" applyFill="1" applyAlignment="1">
      <alignment horizontal="right"/>
    </xf>
    <xf numFmtId="0" fontId="15" fillId="4" borderId="56" xfId="3" applyNumberFormat="1" applyFont="1" applyFill="1" applyBorder="1" applyAlignment="1" applyProtection="1">
      <alignment horizontal="center" vertical="center"/>
      <protection locked="0"/>
    </xf>
    <xf numFmtId="0" fontId="15" fillId="4" borderId="62" xfId="3" applyNumberFormat="1" applyFont="1" applyFill="1" applyBorder="1" applyAlignment="1" applyProtection="1">
      <alignment horizontal="center" vertical="center"/>
      <protection locked="0"/>
    </xf>
    <xf numFmtId="0" fontId="15" fillId="4" borderId="68" xfId="3" applyNumberFormat="1" applyFont="1" applyFill="1" applyBorder="1" applyAlignment="1" applyProtection="1">
      <alignment horizontal="center" vertical="center"/>
      <protection locked="0"/>
    </xf>
    <xf numFmtId="0" fontId="21" fillId="3" borderId="0" xfId="3" applyFont="1" applyFill="1" applyBorder="1" applyAlignment="1" applyProtection="1">
      <alignment horizontal="center" vertical="center" wrapText="1"/>
    </xf>
    <xf numFmtId="0" fontId="23" fillId="3" borderId="0" xfId="3" applyFont="1" applyFill="1" applyBorder="1" applyAlignment="1" applyProtection="1">
      <alignment horizontal="center" vertical="center" wrapText="1"/>
    </xf>
    <xf numFmtId="0" fontId="4" fillId="3" borderId="0" xfId="3" applyFont="1" applyFill="1" applyBorder="1" applyAlignment="1" applyProtection="1">
      <alignment horizontal="center" vertical="center"/>
    </xf>
    <xf numFmtId="0" fontId="20" fillId="4" borderId="4" xfId="3" applyFont="1" applyFill="1" applyBorder="1" applyAlignment="1" applyProtection="1">
      <alignment horizontal="left" vertical="center"/>
      <protection locked="0"/>
    </xf>
    <xf numFmtId="0" fontId="17" fillId="2" borderId="5" xfId="3" applyFont="1" applyFill="1" applyBorder="1" applyAlignment="1" applyProtection="1">
      <alignment vertical="center"/>
    </xf>
    <xf numFmtId="0" fontId="17" fillId="6" borderId="5" xfId="3" applyFont="1" applyFill="1" applyBorder="1" applyAlignment="1" applyProtection="1">
      <alignment horizontal="right" vertical="center"/>
    </xf>
    <xf numFmtId="0" fontId="6" fillId="6" borderId="5" xfId="3" applyFont="1" applyFill="1" applyBorder="1" applyAlignment="1" applyProtection="1">
      <alignment horizontal="center" vertical="center"/>
    </xf>
    <xf numFmtId="0" fontId="18" fillId="3" borderId="5" xfId="3" applyFont="1" applyFill="1" applyBorder="1" applyAlignment="1" applyProtection="1">
      <alignment vertical="center"/>
    </xf>
    <xf numFmtId="14" fontId="18" fillId="3" borderId="5" xfId="3" applyNumberFormat="1" applyFont="1" applyFill="1" applyBorder="1" applyAlignment="1" applyProtection="1">
      <alignment vertical="center"/>
    </xf>
    <xf numFmtId="0" fontId="21" fillId="3" borderId="74" xfId="3" applyFont="1" applyFill="1" applyBorder="1" applyAlignment="1" applyProtection="1">
      <alignment horizontal="center" vertical="center" wrapText="1"/>
    </xf>
    <xf numFmtId="0" fontId="4" fillId="2" borderId="0" xfId="3" applyFont="1" applyFill="1" applyBorder="1" applyAlignment="1" applyProtection="1">
      <alignment horizontal="center" vertical="center"/>
    </xf>
    <xf numFmtId="0" fontId="30" fillId="2" borderId="0" xfId="3" applyFont="1" applyFill="1" applyAlignment="1" applyProtection="1">
      <alignment vertical="center" wrapText="1"/>
    </xf>
    <xf numFmtId="0" fontId="44" fillId="3" borderId="0" xfId="0" applyFont="1" applyFill="1"/>
    <xf numFmtId="0" fontId="42" fillId="2" borderId="0" xfId="0" applyFont="1" applyFill="1" applyBorder="1" applyAlignment="1" applyProtection="1">
      <alignment horizontal="right" vertical="top"/>
    </xf>
    <xf numFmtId="0" fontId="9" fillId="4" borderId="94" xfId="1" applyNumberFormat="1" applyFont="1" applyFill="1" applyBorder="1" applyAlignment="1" applyProtection="1">
      <alignment horizontal="center" vertical="center"/>
      <protection locked="0"/>
    </xf>
    <xf numFmtId="0" fontId="9" fillId="4" borderId="16" xfId="1" applyNumberFormat="1" applyFont="1" applyFill="1" applyBorder="1" applyAlignment="1" applyProtection="1">
      <alignment horizontal="center" vertical="center"/>
      <protection locked="0"/>
    </xf>
    <xf numFmtId="0" fontId="47" fillId="3" borderId="0" xfId="3" applyFont="1" applyFill="1" applyBorder="1" applyAlignment="1" applyProtection="1">
      <alignment horizontal="right" vertical="center"/>
    </xf>
    <xf numFmtId="0" fontId="47" fillId="3" borderId="52" xfId="3" applyFont="1" applyFill="1" applyBorder="1" applyAlignment="1" applyProtection="1">
      <alignment horizontal="center" vertical="center" wrapText="1"/>
    </xf>
    <xf numFmtId="0" fontId="45" fillId="2" borderId="0" xfId="3" applyFont="1" applyFill="1" applyAlignment="1" applyProtection="1">
      <alignment vertical="center" wrapText="1"/>
    </xf>
    <xf numFmtId="0" fontId="0" fillId="10" borderId="31" xfId="0" applyFill="1" applyBorder="1"/>
    <xf numFmtId="0" fontId="4" fillId="4" borderId="60" xfId="3" applyFont="1" applyFill="1" applyBorder="1" applyAlignment="1" applyProtection="1">
      <alignment horizontal="left" vertical="center"/>
      <protection locked="0"/>
    </xf>
    <xf numFmtId="0" fontId="4" fillId="4" borderId="61" xfId="3" applyFont="1" applyFill="1" applyBorder="1" applyAlignment="1" applyProtection="1">
      <alignment horizontal="left" vertical="center"/>
      <protection locked="0"/>
    </xf>
    <xf numFmtId="0" fontId="4" fillId="4" borderId="85" xfId="3" applyFont="1" applyFill="1" applyBorder="1" applyAlignment="1" applyProtection="1">
      <alignment horizontal="left" vertical="center"/>
      <protection locked="0"/>
    </xf>
    <xf numFmtId="0" fontId="4" fillId="4" borderId="86" xfId="3" applyFont="1" applyFill="1" applyBorder="1" applyAlignment="1" applyProtection="1">
      <alignment horizontal="left" vertical="center"/>
      <protection locked="0"/>
    </xf>
    <xf numFmtId="0" fontId="4" fillId="4" borderId="89" xfId="3" applyFont="1" applyFill="1" applyBorder="1" applyAlignment="1" applyProtection="1">
      <alignment horizontal="left" vertical="center"/>
      <protection locked="0"/>
    </xf>
    <xf numFmtId="0" fontId="4" fillId="4" borderId="90" xfId="3" applyFont="1" applyFill="1" applyBorder="1" applyAlignment="1" applyProtection="1">
      <alignment horizontal="left" vertical="center"/>
      <protection locked="0"/>
    </xf>
    <xf numFmtId="0" fontId="4" fillId="4" borderId="87" xfId="3" applyFont="1" applyFill="1" applyBorder="1" applyAlignment="1" applyProtection="1">
      <alignment horizontal="left" vertical="center"/>
      <protection locked="0"/>
    </xf>
    <xf numFmtId="0" fontId="4" fillId="4" borderId="88" xfId="3" applyFont="1" applyFill="1" applyBorder="1" applyAlignment="1" applyProtection="1">
      <alignment horizontal="left" vertical="center"/>
      <protection locked="0"/>
    </xf>
    <xf numFmtId="0" fontId="6" fillId="3" borderId="34" xfId="3" applyFont="1" applyFill="1" applyBorder="1" applyAlignment="1" applyProtection="1">
      <alignment horizontal="center" vertical="center" wrapText="1"/>
    </xf>
    <xf numFmtId="0" fontId="6" fillId="3" borderId="30" xfId="3" applyFont="1" applyFill="1" applyBorder="1" applyAlignment="1" applyProtection="1">
      <alignment horizontal="center" vertical="center" wrapText="1"/>
    </xf>
    <xf numFmtId="0" fontId="4" fillId="4" borderId="83" xfId="3" applyFont="1" applyFill="1" applyBorder="1" applyAlignment="1" applyProtection="1">
      <alignment horizontal="left" vertical="center"/>
      <protection locked="0"/>
    </xf>
    <xf numFmtId="0" fontId="4" fillId="4" borderId="84" xfId="3" applyFont="1" applyFill="1" applyBorder="1" applyAlignment="1" applyProtection="1">
      <alignment horizontal="left" vertical="center"/>
      <protection locked="0"/>
    </xf>
    <xf numFmtId="0" fontId="4" fillId="2" borderId="52" xfId="3" applyFont="1" applyFill="1" applyBorder="1" applyAlignment="1" applyProtection="1">
      <alignment horizontal="center" vertical="center"/>
    </xf>
    <xf numFmtId="0" fontId="4" fillId="2" borderId="51" xfId="3" applyFont="1" applyFill="1" applyBorder="1" applyAlignment="1" applyProtection="1">
      <alignment horizontal="center" vertical="center"/>
    </xf>
    <xf numFmtId="0" fontId="4" fillId="4" borderId="18" xfId="3" applyFont="1" applyFill="1" applyBorder="1" applyAlignment="1" applyProtection="1">
      <alignment horizontal="left" vertical="center"/>
      <protection locked="0"/>
    </xf>
    <xf numFmtId="0" fontId="4" fillId="4" borderId="79" xfId="3" applyFont="1" applyFill="1" applyBorder="1" applyAlignment="1" applyProtection="1">
      <alignment horizontal="left" vertical="center"/>
      <protection locked="0"/>
    </xf>
    <xf numFmtId="0" fontId="5" fillId="5" borderId="1" xfId="3" applyFont="1" applyFill="1" applyBorder="1" applyAlignment="1" applyProtection="1">
      <alignment horizontal="center" vertical="center" wrapText="1"/>
    </xf>
    <xf numFmtId="0" fontId="5" fillId="5" borderId="2" xfId="3" applyFont="1" applyFill="1" applyBorder="1" applyAlignment="1" applyProtection="1">
      <alignment horizontal="center" vertical="center" wrapText="1"/>
    </xf>
    <xf numFmtId="0" fontId="5" fillId="5" borderId="3" xfId="3" applyFont="1" applyFill="1" applyBorder="1" applyAlignment="1" applyProtection="1">
      <alignment horizontal="center" vertical="center" wrapText="1"/>
    </xf>
    <xf numFmtId="0" fontId="4" fillId="4" borderId="66" xfId="3" applyFont="1" applyFill="1" applyBorder="1" applyAlignment="1" applyProtection="1">
      <alignment horizontal="left" vertical="center"/>
      <protection locked="0"/>
    </xf>
    <xf numFmtId="0" fontId="4" fillId="4" borderId="67" xfId="3" applyFont="1" applyFill="1" applyBorder="1" applyAlignment="1" applyProtection="1">
      <alignment horizontal="left" vertical="center"/>
      <protection locked="0"/>
    </xf>
    <xf numFmtId="0" fontId="4" fillId="4" borderId="54" xfId="3" applyFont="1" applyFill="1" applyBorder="1" applyAlignment="1" applyProtection="1">
      <alignment horizontal="left" vertical="center"/>
      <protection locked="0"/>
    </xf>
    <xf numFmtId="0" fontId="4" fillId="4" borderId="55" xfId="3" applyFont="1" applyFill="1" applyBorder="1" applyAlignment="1" applyProtection="1">
      <alignment horizontal="left" vertical="center"/>
      <protection locked="0"/>
    </xf>
    <xf numFmtId="0" fontId="6" fillId="2" borderId="71" xfId="3" applyFont="1" applyFill="1" applyBorder="1" applyAlignment="1" applyProtection="1">
      <alignment horizontal="left" vertical="center" wrapText="1"/>
    </xf>
    <xf numFmtId="0" fontId="6" fillId="2" borderId="19" xfId="3" applyFont="1" applyFill="1" applyBorder="1" applyAlignment="1" applyProtection="1">
      <alignment horizontal="left" vertical="center" wrapText="1"/>
    </xf>
    <xf numFmtId="0" fontId="6" fillId="2" borderId="6" xfId="3" applyFont="1" applyFill="1" applyBorder="1" applyAlignment="1" applyProtection="1">
      <alignment horizontal="left" vertical="center" wrapText="1"/>
    </xf>
    <xf numFmtId="0" fontId="6" fillId="2" borderId="0" xfId="3" applyFont="1" applyFill="1" applyBorder="1" applyAlignment="1" applyProtection="1">
      <alignment horizontal="left" vertical="center" wrapText="1"/>
    </xf>
    <xf numFmtId="0" fontId="20" fillId="3" borderId="36" xfId="3" applyFont="1" applyFill="1" applyBorder="1" applyAlignment="1" applyProtection="1">
      <alignment horizontal="left" vertical="center" wrapText="1"/>
    </xf>
    <xf numFmtId="0" fontId="20" fillId="3" borderId="33" xfId="3" applyFont="1" applyFill="1" applyBorder="1" applyAlignment="1" applyProtection="1">
      <alignment horizontal="left" vertical="center" wrapText="1"/>
    </xf>
    <xf numFmtId="0" fontId="4" fillId="3" borderId="51" xfId="3" applyFont="1" applyFill="1" applyBorder="1" applyAlignment="1" applyProtection="1">
      <alignment horizontal="center" vertical="center"/>
    </xf>
    <xf numFmtId="0" fontId="4" fillId="3" borderId="92" xfId="3" applyFont="1" applyFill="1" applyBorder="1" applyAlignment="1" applyProtection="1">
      <alignment horizontal="center" vertical="center"/>
    </xf>
    <xf numFmtId="0" fontId="4" fillId="3" borderId="93" xfId="3" applyFont="1" applyFill="1" applyBorder="1" applyAlignment="1" applyProtection="1">
      <alignment horizontal="center" vertical="center"/>
    </xf>
    <xf numFmtId="0" fontId="4" fillId="4" borderId="37" xfId="3" applyFont="1" applyFill="1" applyBorder="1" applyAlignment="1" applyProtection="1">
      <alignment horizontal="left" vertical="center"/>
      <protection locked="0"/>
    </xf>
    <xf numFmtId="0" fontId="4" fillId="4" borderId="38" xfId="3" applyFont="1" applyFill="1" applyBorder="1" applyAlignment="1" applyProtection="1">
      <alignment horizontal="left" vertical="center"/>
      <protection locked="0"/>
    </xf>
    <xf numFmtId="0" fontId="4" fillId="4" borderId="42" xfId="3" applyFont="1" applyFill="1" applyBorder="1" applyAlignment="1" applyProtection="1">
      <alignment horizontal="left" vertical="center"/>
      <protection locked="0"/>
    </xf>
    <xf numFmtId="0" fontId="4" fillId="4" borderId="43" xfId="3" applyFont="1" applyFill="1" applyBorder="1" applyAlignment="1" applyProtection="1">
      <alignment horizontal="left" vertical="center"/>
      <protection locked="0"/>
    </xf>
    <xf numFmtId="0" fontId="4" fillId="4" borderId="45" xfId="3" applyFont="1" applyFill="1" applyBorder="1" applyAlignment="1" applyProtection="1">
      <alignment horizontal="left" vertical="center"/>
      <protection locked="0"/>
    </xf>
    <xf numFmtId="0" fontId="4" fillId="4" borderId="46" xfId="3" applyFont="1" applyFill="1" applyBorder="1" applyAlignment="1" applyProtection="1">
      <alignment horizontal="left" vertical="center"/>
      <protection locked="0"/>
    </xf>
    <xf numFmtId="0" fontId="4" fillId="4" borderId="49" xfId="3" applyFont="1" applyFill="1" applyBorder="1" applyAlignment="1" applyProtection="1">
      <alignment horizontal="left" vertical="center"/>
      <protection locked="0"/>
    </xf>
    <xf numFmtId="0" fontId="4" fillId="4" borderId="50" xfId="3" applyFont="1" applyFill="1" applyBorder="1" applyAlignment="1" applyProtection="1">
      <alignment horizontal="left" vertical="center"/>
      <protection locked="0"/>
    </xf>
    <xf numFmtId="0" fontId="46" fillId="9" borderId="1" xfId="3" applyFont="1" applyFill="1" applyBorder="1" applyAlignment="1" applyProtection="1">
      <alignment horizontal="center" vertical="center"/>
    </xf>
    <xf numFmtId="0" fontId="46" fillId="9" borderId="2" xfId="3" applyFont="1" applyFill="1" applyBorder="1" applyAlignment="1" applyProtection="1">
      <alignment horizontal="center" vertical="center"/>
    </xf>
    <xf numFmtId="0" fontId="46" fillId="9" borderId="3" xfId="3" applyFont="1" applyFill="1" applyBorder="1" applyAlignment="1" applyProtection="1">
      <alignment horizontal="center" vertical="center"/>
    </xf>
    <xf numFmtId="0" fontId="11" fillId="4" borderId="1" xfId="1" applyFont="1" applyFill="1" applyBorder="1" applyAlignment="1" applyProtection="1">
      <alignment horizontal="left" vertical="center"/>
      <protection locked="0"/>
    </xf>
    <xf numFmtId="0" fontId="11" fillId="4" borderId="2" xfId="1" applyFont="1" applyFill="1" applyBorder="1" applyAlignment="1" applyProtection="1">
      <alignment horizontal="left" vertical="center"/>
      <protection locked="0"/>
    </xf>
    <xf numFmtId="0" fontId="11" fillId="4" borderId="3" xfId="1" applyFont="1" applyFill="1" applyBorder="1" applyAlignment="1" applyProtection="1">
      <alignment horizontal="left" vertical="center"/>
      <protection locked="0"/>
    </xf>
    <xf numFmtId="0" fontId="13" fillId="3" borderId="1" xfId="1" applyFont="1" applyFill="1" applyBorder="1" applyAlignment="1" applyProtection="1">
      <alignment horizontal="left" vertical="center"/>
    </xf>
    <xf numFmtId="0" fontId="13" fillId="3" borderId="2" xfId="1" applyFont="1" applyFill="1" applyBorder="1" applyAlignment="1" applyProtection="1">
      <alignment horizontal="left" vertical="center"/>
    </xf>
    <xf numFmtId="0" fontId="13" fillId="3" borderId="3" xfId="1" applyFont="1" applyFill="1" applyBorder="1" applyAlignment="1" applyProtection="1">
      <alignment horizontal="left" vertical="center"/>
    </xf>
    <xf numFmtId="0" fontId="9" fillId="4" borderId="7" xfId="1" applyFont="1" applyFill="1" applyBorder="1" applyAlignment="1" applyProtection="1">
      <alignment horizontal="left" vertical="center"/>
      <protection locked="0"/>
    </xf>
    <xf numFmtId="0" fontId="9" fillId="4" borderId="8" xfId="1" applyFont="1" applyFill="1" applyBorder="1" applyAlignment="1" applyProtection="1">
      <alignment horizontal="left" vertical="center"/>
      <protection locked="0"/>
    </xf>
    <xf numFmtId="0" fontId="9" fillId="4" borderId="74" xfId="1" applyFont="1" applyFill="1" applyBorder="1" applyAlignment="1" applyProtection="1">
      <alignment horizontal="left" vertical="center"/>
      <protection locked="0"/>
    </xf>
    <xf numFmtId="0" fontId="9" fillId="4" borderId="10" xfId="1" applyFont="1" applyFill="1" applyBorder="1" applyAlignment="1" applyProtection="1">
      <alignment horizontal="left" vertical="center"/>
      <protection locked="0"/>
    </xf>
    <xf numFmtId="0" fontId="9" fillId="4" borderId="11" xfId="1" applyFont="1" applyFill="1" applyBorder="1" applyAlignment="1" applyProtection="1">
      <alignment horizontal="left" vertical="center"/>
      <protection locked="0"/>
    </xf>
    <xf numFmtId="0" fontId="9" fillId="4" borderId="75" xfId="1" applyFont="1" applyFill="1" applyBorder="1" applyAlignment="1" applyProtection="1">
      <alignment horizontal="left" vertical="center"/>
      <protection locked="0"/>
    </xf>
    <xf numFmtId="0" fontId="9" fillId="4" borderId="13" xfId="1" applyFont="1" applyFill="1" applyBorder="1" applyAlignment="1" applyProtection="1">
      <alignment horizontal="left" vertical="center"/>
      <protection locked="0"/>
    </xf>
    <xf numFmtId="0" fontId="9" fillId="4" borderId="25" xfId="1" applyFont="1" applyFill="1" applyBorder="1" applyAlignment="1" applyProtection="1">
      <alignment horizontal="left" vertical="center"/>
      <protection locked="0"/>
    </xf>
    <xf numFmtId="0" fontId="9" fillId="4" borderId="76" xfId="1" applyFont="1" applyFill="1" applyBorder="1" applyAlignment="1" applyProtection="1">
      <alignment horizontal="left" vertical="center"/>
      <protection locked="0"/>
    </xf>
    <xf numFmtId="0" fontId="31" fillId="3" borderId="0" xfId="1" applyFont="1" applyFill="1" applyBorder="1" applyAlignment="1" applyProtection="1">
      <alignment horizontal="center" vertical="center" wrapText="1"/>
    </xf>
  </cellXfs>
  <cellStyles count="6">
    <cellStyle name="Normal" xfId="0" builtinId="0"/>
    <cellStyle name="Normal 2" xfId="1"/>
    <cellStyle name="Normal 3" xfId="3"/>
    <cellStyle name="Normal 4" xfId="4"/>
    <cellStyle name="Percentatge 2" xfId="2"/>
    <cellStyle name="Percentatge 3" xfId="5"/>
  </cellStyles>
  <dxfs count="254">
    <dxf>
      <font>
        <b/>
        <i val="0"/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70C0"/>
      </font>
      <fill>
        <patternFill>
          <bgColor theme="0"/>
        </patternFill>
      </fill>
    </dxf>
    <dxf>
      <font>
        <b/>
        <i val="0"/>
        <color rgb="FF0070C0"/>
      </font>
      <fill>
        <patternFill>
          <bgColor theme="0"/>
        </patternFill>
      </fill>
    </dxf>
    <dxf>
      <font>
        <b/>
        <i val="0"/>
        <color rgb="FF0070C0"/>
      </font>
      <fill>
        <patternFill>
          <bgColor theme="0"/>
        </patternFill>
      </fill>
    </dxf>
    <dxf>
      <font>
        <b/>
        <i val="0"/>
        <color rgb="FF0070C0"/>
      </font>
      <fill>
        <patternFill>
          <bgColor theme="0"/>
        </patternFill>
      </fill>
    </dxf>
    <dxf>
      <font>
        <b/>
        <i val="0"/>
        <color rgb="FF0070C0"/>
      </font>
      <fill>
        <patternFill>
          <bgColor theme="0"/>
        </patternFill>
      </fill>
    </dxf>
    <dxf>
      <font>
        <b/>
        <i val="0"/>
        <color rgb="FF0070C0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3" name="Taula3" displayName="Taula3" ref="J1:J68" totalsRowShown="0" headerRowDxfId="253" dataDxfId="252">
  <autoFilter ref="J1:J68"/>
  <tableColumns count="1">
    <tableColumn id="1" name="FESTIVALS" dataDxfId="25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9" name="I5B" displayName="I5B" ref="E2:E3" totalsRowShown="0" headerRowDxfId="225" dataDxfId="224">
  <autoFilter ref="E2:E3"/>
  <tableColumns count="1">
    <tableColumn id="1" name="I5B" dataDxfId="22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0" name="I6T" displayName="I6T" ref="F2:F3" totalsRowShown="0" headerRowDxfId="222" dataDxfId="221">
  <autoFilter ref="F2:F3"/>
  <tableColumns count="1">
    <tableColumn id="1" name="I6T" dataDxfId="220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1" name="I7C" displayName="I7C" ref="G2:G3" totalsRowShown="0" headerRowDxfId="219" dataDxfId="218">
  <autoFilter ref="G2:G3"/>
  <tableColumns count="1">
    <tableColumn id="1" name="I7C" dataDxfId="217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2" name="I8O" displayName="I8O" ref="H2:H3" totalsRowShown="0" headerRowDxfId="216" dataDxfId="215">
  <autoFilter ref="H2:H3"/>
  <tableColumns count="1">
    <tableColumn id="1" name="I8O" dataDxfId="214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3" name="I9M" displayName="I9M" ref="I2:I3" totalsRowShown="0" headerRowDxfId="213" dataDxfId="212">
  <autoFilter ref="I2:I3"/>
  <tableColumns count="1">
    <tableColumn id="1" name="I9M" dataDxfId="211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4" name="I10C" displayName="I10C" ref="J2:J3" totalsRowShown="0" headerRowDxfId="210" dataDxfId="209">
  <autoFilter ref="J2:J3"/>
  <tableColumns count="1">
    <tableColumn id="1" name="I10C" dataDxfId="208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5" name="I11B" displayName="I11B" ref="K2:K3" totalsRowShown="0" headerRowDxfId="207" dataDxfId="206">
  <autoFilter ref="K2:K3"/>
  <tableColumns count="1">
    <tableColumn id="1" name="I11B" dataDxfId="20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6" name="I12CPH" displayName="I12CPH" ref="L2:L3" totalsRowShown="0" headerRowDxfId="204" dataDxfId="203">
  <autoFilter ref="L2:L3"/>
  <tableColumns count="1">
    <tableColumn id="1" name="I12CPH" dataDxfId="202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7" name="I13C" displayName="I13C" ref="M2:M3" totalsRowShown="0" headerRowDxfId="201" dataDxfId="200">
  <autoFilter ref="M2:M3"/>
  <tableColumns count="1">
    <tableColumn id="1" name="I13C" dataDxfId="199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18" name="I14T" displayName="I14T" ref="N2:N3" totalsRowShown="0" headerRowDxfId="198" dataDxfId="197">
  <autoFilter ref="N2:N3"/>
  <tableColumns count="1">
    <tableColumn id="1" name="I14T" dataDxfId="19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ula2" displayName="Taula2" ref="E1:E6" totalsRowShown="0" headerRowDxfId="250" dataDxfId="249">
  <autoFilter ref="E1:E6"/>
  <tableColumns count="1">
    <tableColumn id="1" name="TIPUS DE PROJECTES FICCIÓ" dataDxfId="248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19" name="I15S" displayName="I15S" ref="O2:O3" totalsRowShown="0" headerRowDxfId="195" dataDxfId="194">
  <autoFilter ref="O2:O3"/>
  <tableColumns count="1">
    <tableColumn id="1" name="I15S" dataDxfId="193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0" name="I16T" displayName="I16T" ref="P2:P3" totalsRowShown="0" headerRowDxfId="192" dataDxfId="191">
  <autoFilter ref="P2:P3"/>
  <tableColumns count="1">
    <tableColumn id="1" name="I16T" dataDxfId="190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21" name="I17S" displayName="I17S" ref="Q2:Q3" totalsRowShown="0" headerRowDxfId="189" dataDxfId="188">
  <autoFilter ref="Q2:Q3"/>
  <tableColumns count="1">
    <tableColumn id="1" name="I17S" dataDxfId="187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22" name="I18N" displayName="I18N" ref="R2:R3" totalsRowShown="0" headerRowDxfId="186" dataDxfId="185">
  <autoFilter ref="R2:R3"/>
  <tableColumns count="1">
    <tableColumn id="1" name="I18N" dataDxfId="184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23" name="I19CNN" displayName="I19CNN" ref="S2:S5" totalsRowShown="0" headerRowDxfId="183" dataDxfId="182" tableBorderDxfId="181">
  <autoFilter ref="S2:S5"/>
  <tableColumns count="1">
    <tableColumn id="1" name="I19CNN" dataDxfId="180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24" name="I20CF" displayName="I20CF" ref="T2:T5" totalsRowShown="0" headerRowDxfId="179">
  <autoFilter ref="T2:T5"/>
  <tableColumns count="1">
    <tableColumn id="1" name="I20CF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25" name="I21SM" displayName="I21SM" ref="U2:U3" totalsRowShown="0" headerRowDxfId="178" dataDxfId="177">
  <autoFilter ref="U2:U3"/>
  <tableColumns count="1">
    <tableColumn id="1" name="I21SM" dataDxfId="176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id="26" name="I22L" displayName="I22L" ref="V2:V3" totalsRowShown="0" headerRowDxfId="175" dataDxfId="174">
  <autoFilter ref="V2:V3"/>
  <tableColumns count="1">
    <tableColumn id="1" name="I22L" dataDxfId="173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id="27" name="I23GOA" displayName="I23GOA" ref="W2:W3" totalsRowShown="0" headerRowDxfId="172" dataDxfId="171">
  <autoFilter ref="W2:W3"/>
  <tableColumns count="1">
    <tableColumn id="1" name="I23GOA" dataDxfId="170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id="28" name="I24VNZ" displayName="I24VNZ" ref="X2:X5" totalsRowShown="0" headerRowDxfId="169" dataDxfId="168" tableBorderDxfId="167">
  <autoFilter ref="X2:X5"/>
  <tableColumns count="1">
    <tableColumn id="1" name="I24VNZ" dataDxfId="16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ula4" displayName="Taula4" ref="A16:A24" totalsRowShown="0" headerRowDxfId="247" dataDxfId="246">
  <autoFilter ref="A16:A24"/>
  <tableColumns count="1">
    <tableColumn id="1" name="ANYS PRODUCCIÓ" dataDxfId="245">
      <calculatedColumnFormula>A16-1</calculatedColumnFormula>
    </tableColumn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29" name="I25PA" displayName="I25PA" ref="Y2:Y3" totalsRowShown="0" headerRowDxfId="165" dataDxfId="164">
  <autoFilter ref="Y2:Y3"/>
  <tableColumns count="1">
    <tableColumn id="1" name="I25PA" dataDxfId="163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id="30" name="I26TK" displayName="I26TK" ref="Z2:Z3" totalsRowShown="0" headerRowDxfId="162" dataDxfId="161">
  <autoFilter ref="Z2:Z3"/>
  <tableColumns count="1">
    <tableColumn id="1" name="I26TK" dataDxfId="160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id="31" name="I27GDJ" displayName="I27GDJ" ref="AA2:AA3" totalsRowShown="0" headerRowDxfId="159" dataDxfId="158">
  <autoFilter ref="AA2:AA3"/>
  <tableColumns count="1">
    <tableColumn id="1" name="I27GDJ" dataDxfId="157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id="32" name="I28MTC" displayName="I28MTC" ref="AB2:AB3" totalsRowShown="0" headerRowDxfId="156" dataDxfId="155">
  <autoFilter ref="AB2:AB3"/>
  <tableColumns count="1">
    <tableColumn id="1" name="I28MTC" dataDxfId="154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id="33" name="I29RT" displayName="I29RT" ref="AC2:AC3" totalsRowShown="0" headerRowDxfId="153" dataDxfId="152">
  <autoFilter ref="AC2:AC3"/>
  <tableColumns count="1">
    <tableColumn id="1" name="I29RT" dataDxfId="151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id="34" name="I30AM" displayName="I30AM" ref="AD2:AD3" totalsRowShown="0" headerRowDxfId="150" dataDxfId="149">
  <autoFilter ref="AD2:AD3"/>
  <tableColumns count="1">
    <tableColumn id="1" name="I30AM" dataDxfId="148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id="35" name="I31WA" displayName="I31WA" ref="AE2:AE3" totalsRowShown="0" headerRowDxfId="147" dataDxfId="146">
  <autoFilter ref="AE2:AE3"/>
  <tableColumns count="1">
    <tableColumn id="1" name="I31WA" dataDxfId="145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id="36" name="I32LI" displayName="I32LI" ref="AF2:AF3" totalsRowShown="0" headerRowDxfId="144" dataDxfId="143">
  <autoFilter ref="AF2:AF3"/>
  <tableColumns count="1">
    <tableColumn id="1" name="I32LI" dataDxfId="142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id="37" name="I33LD" displayName="I33LD" ref="AG2:AG3" totalsRowShown="0" headerRowDxfId="141" dataDxfId="140">
  <autoFilter ref="AG2:AG3"/>
  <tableColumns count="1">
    <tableColumn id="1" name="I33LD" dataDxfId="139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id="38" name="I34KV" displayName="I34KV" ref="AH2:AH3" totalsRowShown="0" headerRowDxfId="138" dataDxfId="137">
  <autoFilter ref="AH2:AH3"/>
  <tableColumns count="1">
    <tableColumn id="1" name="I34KV" dataDxfId="13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7" name="Taula57" displayName="Taula57" ref="A7:A10" totalsRowShown="0" headerRowDxfId="244" dataDxfId="243">
  <autoFilter ref="A7:A10"/>
  <tableColumns count="1">
    <tableColumn id="1" name="MODALITATS" dataDxfId="242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39" name="I35MC" displayName="I35MC" ref="AI2:AI3" totalsRowShown="0" headerRowDxfId="135" dataDxfId="134">
  <autoFilter ref="AI2:AI3"/>
  <tableColumns count="1">
    <tableColumn id="1" name="I35MC" dataDxfId="133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id="40" name="I36STK" displayName="I36STK" ref="AJ2:AJ3" totalsRowShown="0" headerRowDxfId="132" dataDxfId="131">
  <autoFilter ref="AJ2:AJ3"/>
  <tableColumns count="1">
    <tableColumn id="1" name="I36STK" dataDxfId="130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id="41" name="I37LC" displayName="I37LC" ref="AK2:AK3" totalsRowShown="0" headerRowDxfId="129" dataDxfId="128">
  <autoFilter ref="AK2:AK3"/>
  <tableColumns count="1">
    <tableColumn id="1" name="I37LC" dataDxfId="127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id="42" name="I38CHLM" displayName="I38CHLM" ref="AL2:AL3" totalsRowShown="0" headerRowDxfId="126" dataDxfId="125">
  <autoFilter ref="AL2:AL3"/>
  <tableColumns count="1">
    <tableColumn id="1" name="I38CHLM" dataDxfId="124"/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id="43" name="I39SH" displayName="I39SH" ref="AM2:AM3" totalsRowShown="0" headerRowDxfId="123" dataDxfId="122">
  <autoFilter ref="AM2:AM3"/>
  <tableColumns count="1">
    <tableColumn id="1" name="I39SH" dataDxfId="121"/>
  </tableColumns>
  <tableStyleInfo name="TableStyleMedium2" showFirstColumn="0" showLastColumn="0" showRowStripes="1" showColumnStripes="0"/>
</table>
</file>

<file path=xl/tables/table45.xml><?xml version="1.0" encoding="utf-8"?>
<table xmlns="http://schemas.openxmlformats.org/spreadsheetml/2006/main" id="44" name="N1DA" displayName="N1DA" ref="AN2:AN4" totalsRowShown="0" headerRowDxfId="120" dataDxfId="119" tableBorderDxfId="118">
  <autoFilter ref="AN2:AN4"/>
  <tableColumns count="1">
    <tableColumn id="1" name="N1DA" dataDxfId="117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id="45" name="N2ST" displayName="N2ST" ref="AO2:AO4" totalsRowShown="0" headerRowDxfId="116" dataDxfId="115" tableBorderDxfId="114">
  <autoFilter ref="AO2:AO4"/>
  <tableColumns count="1">
    <tableColumn id="1" name="N2ST" dataDxfId="113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id="46" name="N3DCB" displayName="N3DCB" ref="AP2:AP3" totalsRowShown="0" headerRowDxfId="112" dataDxfId="111">
  <autoFilter ref="AP2:AP3"/>
  <tableColumns count="1">
    <tableColumn id="1" name="N3DCB" dataDxfId="110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id="47" name="N4ALT" displayName="N4ALT" ref="AQ2:AQ3" totalsRowShown="0" headerRowDxfId="109" dataDxfId="108">
  <autoFilter ref="AQ2:AQ3"/>
  <tableColumns count="1">
    <tableColumn id="1" name="N4ALT" dataDxfId="107"/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id="48" name="N5CDM" displayName="N5CDM" ref="AR2:AR3" totalsRowShown="0" headerRowDxfId="106" dataDxfId="105">
  <autoFilter ref="AR2:AR3"/>
  <tableColumns count="1">
    <tableColumn id="1" name="N5CDM" dataDxfId="10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73" name="Taula73" displayName="Taula73" ref="E9:E13" totalsRowShown="0" headerRowDxfId="241" dataDxfId="240">
  <autoFilter ref="E9:E13"/>
  <tableColumns count="1">
    <tableColumn id="1" name="TIPUS PROJECTES DOCUMENTALS" dataDxfId="239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id="49" name="N6ZNB" displayName="N6ZNB" ref="AS2:AS3" totalsRowShown="0" headerRowDxfId="103" dataDxfId="102">
  <autoFilter ref="AS2:AS3"/>
  <tableColumns count="1">
    <tableColumn id="1" name="N6ZNB" dataDxfId="101"/>
  </tableColumns>
  <tableStyleInfo name="TableStyleMedium2" showFirstColumn="0" showLastColumn="0" showRowStripes="1" showColumnStripes="0"/>
</table>
</file>

<file path=xl/tables/table51.xml><?xml version="1.0" encoding="utf-8"?>
<table xmlns="http://schemas.openxmlformats.org/spreadsheetml/2006/main" id="50" name="N7GJ" displayName="N7GJ" ref="AT2:AT4" totalsRowShown="0" headerRowDxfId="100" dataDxfId="99" tableBorderDxfId="98">
  <autoFilter ref="AT2:AT4"/>
  <tableColumns count="1">
    <tableColumn id="1" name="N7GJ" dataDxfId="97"/>
  </tableColumns>
  <tableStyleInfo name="TableStyleMedium2" showFirstColumn="0" showLastColumn="0" showRowStripes="1" showColumnStripes="0"/>
</table>
</file>

<file path=xl/tables/table52.xml><?xml version="1.0" encoding="utf-8"?>
<table xmlns="http://schemas.openxmlformats.org/spreadsheetml/2006/main" id="51" name="N8SS" displayName="N8SS" ref="AU2:AU5" totalsRowShown="0" headerRowDxfId="96" dataDxfId="95" tableBorderDxfId="94">
  <autoFilter ref="AU2:AU5"/>
  <tableColumns count="1">
    <tableColumn id="1" name="N8SS" dataDxfId="93"/>
  </tableColumns>
  <tableStyleInfo name="TableStyleMedium2" showFirstColumn="0" showLastColumn="0" showRowStripes="1" showColumnStripes="0"/>
</table>
</file>

<file path=xl/tables/table53.xml><?xml version="1.0" encoding="utf-8"?>
<table xmlns="http://schemas.openxmlformats.org/spreadsheetml/2006/main" id="52" name="N9ZI" displayName="N9ZI" ref="AV2:AV3" totalsRowShown="0" headerRowDxfId="92" dataDxfId="91">
  <autoFilter ref="AV2:AV3"/>
  <tableColumns count="1">
    <tableColumn id="1" name="N9ZI" dataDxfId="90"/>
  </tableColumns>
  <tableStyleInfo name="TableStyleMedium2" showFirstColumn="0" showLastColumn="0" showRowStripes="1" showColumnStripes="0"/>
</table>
</file>

<file path=xl/tables/table54.xml><?xml version="1.0" encoding="utf-8"?>
<table xmlns="http://schemas.openxmlformats.org/spreadsheetml/2006/main" id="53" name="N10DM" displayName="N10DM" ref="AW2:AW3" totalsRowShown="0" headerRowDxfId="89" dataDxfId="88">
  <autoFilter ref="AW2:AW3"/>
  <tableColumns count="1">
    <tableColumn id="1" name="N10DM" dataDxfId="87"/>
  </tableColumns>
  <tableStyleInfo name="TableStyleMedium2" showFirstColumn="0" showLastColumn="0" showRowStripes="1" showColumnStripes="0"/>
</table>
</file>

<file path=xl/tables/table55.xml><?xml version="1.0" encoding="utf-8"?>
<table xmlns="http://schemas.openxmlformats.org/spreadsheetml/2006/main" id="54" name="N11MLG" displayName="N11MLG" ref="AX2:AX4" totalsRowShown="0" headerRowDxfId="86" dataDxfId="85" tableBorderDxfId="84">
  <autoFilter ref="AX2:AX4"/>
  <tableColumns count="1">
    <tableColumn id="1" name="N11MLG" dataDxfId="8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55" name="N12PGC" displayName="N12PGC" ref="AY2:AY3" totalsRowShown="0" headerRowDxfId="82" dataDxfId="81">
  <autoFilter ref="AY2:AY3"/>
  <tableColumns count="1">
    <tableColumn id="1" name="N12PGC" dataDxfId="80"/>
  </tableColumns>
  <tableStyleInfo name="TableStyleMedium2" showFirstColumn="0" showLastColumn="0" showRowStripes="1" showColumnStripes="0"/>
</table>
</file>

<file path=xl/tables/table57.xml><?xml version="1.0" encoding="utf-8"?>
<table xmlns="http://schemas.openxmlformats.org/spreadsheetml/2006/main" id="56" name="N13ANY" displayName="N13ANY" ref="AZ2:AZ3" totalsRowShown="0" headerRowDxfId="79" dataDxfId="78">
  <autoFilter ref="AZ2:AZ3"/>
  <tableColumns count="1">
    <tableColumn id="1" name="N13ANY" dataDxfId="7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id="58" name="N14VT" displayName="N14VT" ref="BA2:BA3" totalsRowShown="0" headerRowDxfId="76">
  <autoFilter ref="BA2:BA3"/>
  <tableColumns count="1">
    <tableColumn id="1" name="N14VT"/>
  </tableColumns>
  <tableStyleInfo name="TableStyleMedium2" showFirstColumn="0" showLastColumn="0" showRowStripes="1" showColumnStripes="0"/>
</table>
</file>

<file path=xl/tables/table59.xml><?xml version="1.0" encoding="utf-8"?>
<table xmlns="http://schemas.openxmlformats.org/spreadsheetml/2006/main" id="59" name="N15WR" displayName="N15WR" ref="BB2:BB3" totalsRowShown="0" headerRowDxfId="75" dataDxfId="74">
  <autoFilter ref="BB2:BB3"/>
  <tableColumns count="1">
    <tableColumn id="1" name="N15WR" dataDxfId="7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I1B" displayName="I1B" ref="A2:A5" totalsRowShown="0" headerRowDxfId="238" dataDxfId="237" tableBorderDxfId="236">
  <autoFilter ref="A2:A5"/>
  <tableColumns count="1">
    <tableColumn id="1" name="I1B" dataDxfId="235"/>
  </tableColumns>
  <tableStyleInfo name="TableStyleMedium2" showFirstColumn="0" showLastColumn="0" showRowStripes="1" showColumnStripes="0"/>
</table>
</file>

<file path=xl/tables/table60.xml><?xml version="1.0" encoding="utf-8"?>
<table xmlns="http://schemas.openxmlformats.org/spreadsheetml/2006/main" id="60" name="N16SEV" displayName="N16SEV" ref="BC2:BC3" totalsRowShown="0" headerRowDxfId="72" dataDxfId="71">
  <autoFilter ref="BC2:BC3"/>
  <tableColumns count="1">
    <tableColumn id="1" name="N16SEV" dataDxfId="70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id="61" name="N17SEM" displayName="N17SEM" ref="BD2:BD4" totalsRowShown="0" headerRowDxfId="69" dataDxfId="68" tableBorderDxfId="67">
  <autoFilter ref="BD2:BD4"/>
  <tableColumns count="1">
    <tableColumn id="1" name="N17SEM" dataDxfId="66"/>
  </tableColumns>
  <tableStyleInfo name="TableStyleMedium2" showFirstColumn="0" showLastColumn="0" showRowStripes="1" showColumnStripes="0"/>
</table>
</file>

<file path=xl/tables/table62.xml><?xml version="1.0" encoding="utf-8"?>
<table xmlns="http://schemas.openxmlformats.org/spreadsheetml/2006/main" id="62" name="P1GY" displayName="P1GY" ref="BE2:BE3" totalsRowShown="0" headerRowDxfId="65" dataDxfId="64">
  <autoFilter ref="BE2:BE3"/>
  <tableColumns count="1">
    <tableColumn id="1" name="P1GY" dataDxfId="63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63" name="P2GD" displayName="P2GD" ref="BF2:BF3" totalsRowShown="0" headerRowDxfId="62" dataDxfId="61">
  <autoFilter ref="BF2:BF3"/>
  <tableColumns count="1">
    <tableColumn id="1" name="P2GD" dataDxfId="60"/>
  </tableColumns>
  <tableStyleInfo name="TableStyleMedium2" showFirstColumn="0" showLastColumn="0" showRowStripes="1" showColumnStripes="0"/>
</table>
</file>

<file path=xl/tables/table64.xml><?xml version="1.0" encoding="utf-8"?>
<table xmlns="http://schemas.openxmlformats.org/spreadsheetml/2006/main" id="64" name="P3QRN" displayName="P3QRN" ref="BG2:BG3" totalsRowShown="0" headerRowDxfId="59" dataDxfId="58">
  <autoFilter ref="BG2:BG3"/>
  <tableColumns count="1">
    <tableColumn id="1" name="P3QRN" dataDxfId="57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id="65" name="P4OSC" displayName="P4OSC" ref="BH2:BH3" totalsRowShown="0" headerRowDxfId="56" dataDxfId="55">
  <autoFilter ref="BH2:BH3"/>
  <tableColumns count="1">
    <tableColumn id="1" name="P4OSC" dataDxfId="54"/>
  </tableColumns>
  <tableStyleInfo name="TableStyleMedium2" showFirstColumn="0" showLastColumn="0" showRowStripes="1" showColumnStripes="0"/>
</table>
</file>

<file path=xl/tables/table66.xml><?xml version="1.0" encoding="utf-8"?>
<table xmlns="http://schemas.openxmlformats.org/spreadsheetml/2006/main" id="66" name="P5GOR" displayName="P5GOR" ref="BI2:BI3" totalsRowShown="0" headerRowDxfId="53" dataDxfId="52">
  <autoFilter ref="BI2:BI3"/>
  <tableColumns count="1">
    <tableColumn id="1" name="P5GOR" dataDxfId="51"/>
  </tableColumns>
  <tableStyleInfo name="TableStyleMedium2" showFirstColumn="0" showLastColumn="0" showRowStripes="1" showColumnStripes="0"/>
</table>
</file>

<file path=xl/tables/table67.xml><?xml version="1.0" encoding="utf-8"?>
<table xmlns="http://schemas.openxmlformats.org/spreadsheetml/2006/main" id="67" name="P6ANN" displayName="P6ANN" ref="BJ2:BJ3" totalsRowShown="0" headerRowDxfId="50" dataDxfId="49">
  <autoFilter ref="BJ2:BJ3"/>
  <tableColumns count="1">
    <tableColumn id="1" name="P6ANN" dataDxfId="48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id="68" name="P7EMM" displayName="P7EMM" ref="BK2:BK3" totalsRowShown="0" headerRowDxfId="47" dataDxfId="46">
  <autoFilter ref="BK2:BK3"/>
  <tableColumns count="1">
    <tableColumn id="1" name="P7EMM" dataDxfId="45"/>
  </tableColumns>
  <tableStyleInfo name="TableStyleMedium2" showFirstColumn="0" showLastColumn="0" showRowStripes="1" showColumnStripes="0"/>
</table>
</file>

<file path=xl/tables/table69.xml><?xml version="1.0" encoding="utf-8"?>
<table xmlns="http://schemas.openxmlformats.org/spreadsheetml/2006/main" id="69" name="P8EFA" displayName="P8EFA" ref="BL2:BL3" totalsRowShown="0" headerRowDxfId="44" dataDxfId="43">
  <autoFilter ref="BL2:BL3"/>
  <tableColumns count="1">
    <tableColumn id="1" name="P8EFA" dataDxfId="4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I2S" displayName="I2S" ref="B2:B3" totalsRowShown="0" headerRowDxfId="234" dataDxfId="233">
  <autoFilter ref="B2:B3"/>
  <tableColumns count="1">
    <tableColumn id="1" name="I2S" dataDxfId="232"/>
  </tableColumns>
  <tableStyleInfo name="TableStyleMedium2" showFirstColumn="0" showLastColumn="0" showRowStripes="1" showColumnStripes="0"/>
</table>
</file>

<file path=xl/tables/table70.xml><?xml version="1.0" encoding="utf-8"?>
<table xmlns="http://schemas.openxmlformats.org/spreadsheetml/2006/main" id="70" name="P9EMA" displayName="P9EMA" ref="BM2:BM3" totalsRowShown="0" headerRowDxfId="41" dataDxfId="40">
  <autoFilter ref="BM2:BM3"/>
  <tableColumns count="1">
    <tableColumn id="1" name="P9EMA" dataDxfId="39"/>
  </tableColumns>
  <tableStyleInfo name="TableStyleMedium2" showFirstColumn="0" showLastColumn="0" showRowStripes="1" showColumnStripes="0"/>
</table>
</file>

<file path=xl/tables/table71.xml><?xml version="1.0" encoding="utf-8"?>
<table xmlns="http://schemas.openxmlformats.org/spreadsheetml/2006/main" id="71" name="P10CES" displayName="P10CES" ref="BN2:BN3" totalsRowShown="0" headerRowDxfId="38" dataDxfId="37">
  <autoFilter ref="BN2:BN3"/>
  <tableColumns count="1">
    <tableColumn id="1" name="P10CES" dataDxfId="36"/>
  </tableColumns>
  <tableStyleInfo name="TableStyleMedium2" showFirstColumn="0" showLastColumn="0" showRowStripes="1" showColumnStripes="0"/>
</table>
</file>

<file path=xl/tables/table72.xml><?xml version="1.0" encoding="utf-8"?>
<table xmlns="http://schemas.openxmlformats.org/spreadsheetml/2006/main" id="72" name="P11BAF" displayName="P11BAF" ref="BO2:BO3" totalsRowShown="0" headerRowDxfId="35" dataDxfId="34">
  <autoFilter ref="BO2:BO3"/>
  <tableColumns count="1">
    <tableColumn id="1" name="P11BAF" dataDxfId="3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7" name="I3MP" displayName="I3MP" ref="C2:C3" totalsRowShown="0" headerRowDxfId="231" dataDxfId="230">
  <autoFilter ref="C2:C3"/>
  <tableColumns count="1">
    <tableColumn id="1" name="I3MP" dataDxfId="229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8" name="I4BA" displayName="I4BA" ref="D2:D3" totalsRowShown="0" headerRowDxfId="228" dataDxfId="227">
  <autoFilter ref="D2:D3"/>
  <tableColumns count="1">
    <tableColumn id="1" name="I4BA" dataDxfId="2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8.xml"/><Relationship Id="rId18" Type="http://schemas.openxmlformats.org/officeDocument/2006/relationships/table" Target="../tables/table23.xml"/><Relationship Id="rId26" Type="http://schemas.openxmlformats.org/officeDocument/2006/relationships/table" Target="../tables/table31.xml"/><Relationship Id="rId39" Type="http://schemas.openxmlformats.org/officeDocument/2006/relationships/table" Target="../tables/table44.xml"/><Relationship Id="rId21" Type="http://schemas.openxmlformats.org/officeDocument/2006/relationships/table" Target="../tables/table26.xml"/><Relationship Id="rId34" Type="http://schemas.openxmlformats.org/officeDocument/2006/relationships/table" Target="../tables/table39.xml"/><Relationship Id="rId42" Type="http://schemas.openxmlformats.org/officeDocument/2006/relationships/table" Target="../tables/table47.xml"/><Relationship Id="rId47" Type="http://schemas.openxmlformats.org/officeDocument/2006/relationships/table" Target="../tables/table52.xml"/><Relationship Id="rId50" Type="http://schemas.openxmlformats.org/officeDocument/2006/relationships/table" Target="../tables/table55.xml"/><Relationship Id="rId55" Type="http://schemas.openxmlformats.org/officeDocument/2006/relationships/table" Target="../tables/table60.xml"/><Relationship Id="rId63" Type="http://schemas.openxmlformats.org/officeDocument/2006/relationships/table" Target="../tables/table6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6" Type="http://schemas.openxmlformats.org/officeDocument/2006/relationships/table" Target="../tables/table21.xml"/><Relationship Id="rId29" Type="http://schemas.openxmlformats.org/officeDocument/2006/relationships/table" Target="../tables/table34.xml"/><Relationship Id="rId1" Type="http://schemas.openxmlformats.org/officeDocument/2006/relationships/table" Target="../tables/table6.xml"/><Relationship Id="rId6" Type="http://schemas.openxmlformats.org/officeDocument/2006/relationships/table" Target="../tables/table11.xml"/><Relationship Id="rId11" Type="http://schemas.openxmlformats.org/officeDocument/2006/relationships/table" Target="../tables/table16.xml"/><Relationship Id="rId24" Type="http://schemas.openxmlformats.org/officeDocument/2006/relationships/table" Target="../tables/table29.xml"/><Relationship Id="rId32" Type="http://schemas.openxmlformats.org/officeDocument/2006/relationships/table" Target="../tables/table37.xml"/><Relationship Id="rId37" Type="http://schemas.openxmlformats.org/officeDocument/2006/relationships/table" Target="../tables/table42.xml"/><Relationship Id="rId40" Type="http://schemas.openxmlformats.org/officeDocument/2006/relationships/table" Target="../tables/table45.xml"/><Relationship Id="rId45" Type="http://schemas.openxmlformats.org/officeDocument/2006/relationships/table" Target="../tables/table50.xml"/><Relationship Id="rId53" Type="http://schemas.openxmlformats.org/officeDocument/2006/relationships/table" Target="../tables/table58.xml"/><Relationship Id="rId58" Type="http://schemas.openxmlformats.org/officeDocument/2006/relationships/table" Target="../tables/table63.xml"/><Relationship Id="rId66" Type="http://schemas.openxmlformats.org/officeDocument/2006/relationships/table" Target="../tables/table71.xml"/><Relationship Id="rId5" Type="http://schemas.openxmlformats.org/officeDocument/2006/relationships/table" Target="../tables/table10.xml"/><Relationship Id="rId15" Type="http://schemas.openxmlformats.org/officeDocument/2006/relationships/table" Target="../tables/table20.xml"/><Relationship Id="rId23" Type="http://schemas.openxmlformats.org/officeDocument/2006/relationships/table" Target="../tables/table28.xml"/><Relationship Id="rId28" Type="http://schemas.openxmlformats.org/officeDocument/2006/relationships/table" Target="../tables/table33.xml"/><Relationship Id="rId36" Type="http://schemas.openxmlformats.org/officeDocument/2006/relationships/table" Target="../tables/table41.xml"/><Relationship Id="rId49" Type="http://schemas.openxmlformats.org/officeDocument/2006/relationships/table" Target="../tables/table54.xml"/><Relationship Id="rId57" Type="http://schemas.openxmlformats.org/officeDocument/2006/relationships/table" Target="../tables/table62.xml"/><Relationship Id="rId61" Type="http://schemas.openxmlformats.org/officeDocument/2006/relationships/table" Target="../tables/table66.xml"/><Relationship Id="rId10" Type="http://schemas.openxmlformats.org/officeDocument/2006/relationships/table" Target="../tables/table15.xml"/><Relationship Id="rId19" Type="http://schemas.openxmlformats.org/officeDocument/2006/relationships/table" Target="../tables/table24.xml"/><Relationship Id="rId31" Type="http://schemas.openxmlformats.org/officeDocument/2006/relationships/table" Target="../tables/table36.xml"/><Relationship Id="rId44" Type="http://schemas.openxmlformats.org/officeDocument/2006/relationships/table" Target="../tables/table49.xml"/><Relationship Id="rId52" Type="http://schemas.openxmlformats.org/officeDocument/2006/relationships/table" Target="../tables/table57.xml"/><Relationship Id="rId60" Type="http://schemas.openxmlformats.org/officeDocument/2006/relationships/table" Target="../tables/table65.xml"/><Relationship Id="rId65" Type="http://schemas.openxmlformats.org/officeDocument/2006/relationships/table" Target="../tables/table70.xml"/><Relationship Id="rId4" Type="http://schemas.openxmlformats.org/officeDocument/2006/relationships/table" Target="../tables/table9.xml"/><Relationship Id="rId9" Type="http://schemas.openxmlformats.org/officeDocument/2006/relationships/table" Target="../tables/table14.xml"/><Relationship Id="rId14" Type="http://schemas.openxmlformats.org/officeDocument/2006/relationships/table" Target="../tables/table19.xml"/><Relationship Id="rId22" Type="http://schemas.openxmlformats.org/officeDocument/2006/relationships/table" Target="../tables/table27.xml"/><Relationship Id="rId27" Type="http://schemas.openxmlformats.org/officeDocument/2006/relationships/table" Target="../tables/table32.xml"/><Relationship Id="rId30" Type="http://schemas.openxmlformats.org/officeDocument/2006/relationships/table" Target="../tables/table35.xml"/><Relationship Id="rId35" Type="http://schemas.openxmlformats.org/officeDocument/2006/relationships/table" Target="../tables/table40.xml"/><Relationship Id="rId43" Type="http://schemas.openxmlformats.org/officeDocument/2006/relationships/table" Target="../tables/table48.xml"/><Relationship Id="rId48" Type="http://schemas.openxmlformats.org/officeDocument/2006/relationships/table" Target="../tables/table53.xml"/><Relationship Id="rId56" Type="http://schemas.openxmlformats.org/officeDocument/2006/relationships/table" Target="../tables/table61.xml"/><Relationship Id="rId64" Type="http://schemas.openxmlformats.org/officeDocument/2006/relationships/table" Target="../tables/table69.xml"/><Relationship Id="rId8" Type="http://schemas.openxmlformats.org/officeDocument/2006/relationships/table" Target="../tables/table13.xml"/><Relationship Id="rId51" Type="http://schemas.openxmlformats.org/officeDocument/2006/relationships/table" Target="../tables/table56.xml"/><Relationship Id="rId3" Type="http://schemas.openxmlformats.org/officeDocument/2006/relationships/table" Target="../tables/table8.xml"/><Relationship Id="rId12" Type="http://schemas.openxmlformats.org/officeDocument/2006/relationships/table" Target="../tables/table17.xml"/><Relationship Id="rId17" Type="http://schemas.openxmlformats.org/officeDocument/2006/relationships/table" Target="../tables/table22.xml"/><Relationship Id="rId25" Type="http://schemas.openxmlformats.org/officeDocument/2006/relationships/table" Target="../tables/table30.xml"/><Relationship Id="rId33" Type="http://schemas.openxmlformats.org/officeDocument/2006/relationships/table" Target="../tables/table38.xml"/><Relationship Id="rId38" Type="http://schemas.openxmlformats.org/officeDocument/2006/relationships/table" Target="../tables/table43.xml"/><Relationship Id="rId46" Type="http://schemas.openxmlformats.org/officeDocument/2006/relationships/table" Target="../tables/table51.xml"/><Relationship Id="rId59" Type="http://schemas.openxmlformats.org/officeDocument/2006/relationships/table" Target="../tables/table64.xml"/><Relationship Id="rId67" Type="http://schemas.openxmlformats.org/officeDocument/2006/relationships/table" Target="../tables/table72.xml"/><Relationship Id="rId20" Type="http://schemas.openxmlformats.org/officeDocument/2006/relationships/table" Target="../tables/table25.xml"/><Relationship Id="rId41" Type="http://schemas.openxmlformats.org/officeDocument/2006/relationships/table" Target="../tables/table46.xml"/><Relationship Id="rId54" Type="http://schemas.openxmlformats.org/officeDocument/2006/relationships/table" Target="../tables/table59.xml"/><Relationship Id="rId62" Type="http://schemas.openxmlformats.org/officeDocument/2006/relationships/table" Target="../tables/table6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A17" sqref="A17"/>
    </sheetView>
  </sheetViews>
  <sheetFormatPr defaultColWidth="9.140625" defaultRowHeight="15" x14ac:dyDescent="0.25"/>
  <cols>
    <col min="1" max="1" width="4" style="188" customWidth="1"/>
    <col min="2" max="5" width="9.140625" style="188"/>
    <col min="6" max="6" width="10.28515625" style="188" customWidth="1"/>
    <col min="7" max="9" width="9.140625" style="188"/>
    <col min="10" max="10" width="24.140625" style="188" customWidth="1"/>
    <col min="11" max="16384" width="9.140625" style="188"/>
  </cols>
  <sheetData>
    <row r="1" spans="1:7" ht="18.75" x14ac:dyDescent="0.3">
      <c r="A1" s="187" t="s">
        <v>261</v>
      </c>
    </row>
    <row r="2" spans="1:7" ht="18.75" x14ac:dyDescent="0.3">
      <c r="A2" s="187"/>
    </row>
    <row r="3" spans="1:7" ht="15.75" x14ac:dyDescent="0.25">
      <c r="A3" s="189" t="s">
        <v>234</v>
      </c>
    </row>
    <row r="5" spans="1:7" ht="15.75" x14ac:dyDescent="0.25">
      <c r="A5" s="208" t="s">
        <v>255</v>
      </c>
      <c r="B5" s="224" t="s">
        <v>256</v>
      </c>
    </row>
    <row r="7" spans="1:7" x14ac:dyDescent="0.25">
      <c r="A7" s="188" t="s">
        <v>235</v>
      </c>
      <c r="B7" s="190" t="s">
        <v>236</v>
      </c>
      <c r="G7" s="231"/>
    </row>
    <row r="9" spans="1:7" hidden="1" x14ac:dyDescent="0.25">
      <c r="A9" s="188" t="s">
        <v>237</v>
      </c>
      <c r="B9" s="188" t="s">
        <v>238</v>
      </c>
    </row>
    <row r="10" spans="1:7" ht="4.5" hidden="1" customHeight="1" x14ac:dyDescent="0.25"/>
    <row r="11" spans="1:7" hidden="1" x14ac:dyDescent="0.25">
      <c r="B11" s="191" t="s">
        <v>239</v>
      </c>
    </row>
    <row r="12" spans="1:7" hidden="1" x14ac:dyDescent="0.25">
      <c r="B12" s="191" t="s">
        <v>242</v>
      </c>
      <c r="D12" s="192" t="s">
        <v>250</v>
      </c>
      <c r="E12" s="192"/>
      <c r="F12" s="192"/>
    </row>
    <row r="13" spans="1:7" hidden="1" x14ac:dyDescent="0.25">
      <c r="B13" s="191" t="s">
        <v>240</v>
      </c>
    </row>
    <row r="14" spans="1:7" hidden="1" x14ac:dyDescent="0.25">
      <c r="B14" s="191" t="s">
        <v>245</v>
      </c>
      <c r="D14" s="194" t="s">
        <v>251</v>
      </c>
      <c r="E14" s="194"/>
      <c r="F14" s="194"/>
    </row>
    <row r="15" spans="1:7" hidden="1" x14ac:dyDescent="0.25"/>
    <row r="16" spans="1:7" x14ac:dyDescent="0.25">
      <c r="A16" s="188" t="s">
        <v>237</v>
      </c>
      <c r="B16" s="188" t="s">
        <v>264</v>
      </c>
    </row>
    <row r="18" spans="1:9" x14ac:dyDescent="0.25">
      <c r="A18" s="188" t="s">
        <v>241</v>
      </c>
      <c r="B18" s="193" t="s">
        <v>243</v>
      </c>
      <c r="C18" s="193"/>
      <c r="D18" s="193"/>
      <c r="E18" s="193"/>
      <c r="F18" s="193"/>
      <c r="G18" s="193"/>
      <c r="H18" s="193"/>
      <c r="I18" s="193"/>
    </row>
    <row r="20" spans="1:9" x14ac:dyDescent="0.25">
      <c r="A20" s="188" t="s">
        <v>272</v>
      </c>
      <c r="B20" s="188" t="s">
        <v>244</v>
      </c>
    </row>
    <row r="22" spans="1:9" x14ac:dyDescent="0.25">
      <c r="A22" s="188" t="s">
        <v>273</v>
      </c>
      <c r="B22" s="188" t="s">
        <v>274</v>
      </c>
    </row>
  </sheetData>
  <sheetProtection algorithmName="SHA-512" hashValue="10cThJoQarrfcZPaNOa2DHhGER43osWeKKdwwMQO4MoJ044qPeg3R8UOUIkRCw7Kc4zDKcWlrfeSBb7uQuXsNg==" saltValue="YQO2obPy7OKup4F2S7Fod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AM66"/>
  <sheetViews>
    <sheetView zoomScale="80" zoomScaleNormal="80" zoomScaleSheetLayoutView="48" workbookViewId="0">
      <pane ySplit="12" topLeftCell="A13" activePane="bottomLeft" state="frozen"/>
      <selection activeCell="E72" sqref="E72"/>
      <selection pane="bottomLeft" activeCell="C3" sqref="C3"/>
    </sheetView>
  </sheetViews>
  <sheetFormatPr defaultColWidth="9.140625" defaultRowHeight="14.25" x14ac:dyDescent="0.25"/>
  <cols>
    <col min="1" max="1" width="2.28515625" style="12" customWidth="1"/>
    <col min="2" max="2" width="58.140625" style="16" customWidth="1"/>
    <col min="3" max="3" width="25.7109375" style="16" customWidth="1"/>
    <col min="4" max="4" width="23.7109375" style="16" customWidth="1"/>
    <col min="5" max="5" width="16.140625" style="16" customWidth="1"/>
    <col min="6" max="6" width="23.85546875" style="16" customWidth="1"/>
    <col min="7" max="7" width="35.140625" style="13" customWidth="1"/>
    <col min="8" max="8" width="20.85546875" style="16" customWidth="1"/>
    <col min="9" max="9" width="24.7109375" style="16" customWidth="1"/>
    <col min="10" max="10" width="41.5703125" style="16" bestFit="1" customWidth="1"/>
    <col min="11" max="11" width="18.28515625" style="16" customWidth="1"/>
    <col min="12" max="12" width="28.140625" style="16" customWidth="1"/>
    <col min="13" max="13" width="20.7109375" style="16" hidden="1" customWidth="1"/>
    <col min="14" max="14" width="98" style="16" hidden="1" customWidth="1"/>
    <col min="15" max="32" width="9.140625" style="14"/>
    <col min="33" max="16384" width="9.140625" style="16"/>
  </cols>
  <sheetData>
    <row r="1" spans="1:32" ht="24" thickBot="1" x14ac:dyDescent="0.3">
      <c r="B1" s="272" t="s">
        <v>259</v>
      </c>
      <c r="C1" s="273"/>
      <c r="D1" s="273"/>
      <c r="E1" s="274"/>
      <c r="G1" s="225" t="s">
        <v>24</v>
      </c>
      <c r="H1" s="195">
        <v>2025</v>
      </c>
      <c r="I1" s="107" t="s">
        <v>4</v>
      </c>
    </row>
    <row r="2" spans="1:32" ht="11.25" customHeight="1" thickBot="1" x14ac:dyDescent="0.3">
      <c r="B2" s="12"/>
      <c r="C2" s="12"/>
      <c r="D2" s="12"/>
      <c r="E2" s="12"/>
      <c r="F2" s="195"/>
      <c r="G2" s="16"/>
      <c r="I2" s="108" t="s">
        <v>5</v>
      </c>
    </row>
    <row r="3" spans="1:32" ht="24" customHeight="1" thickBot="1" x14ac:dyDescent="0.3">
      <c r="B3" s="92" t="s">
        <v>25</v>
      </c>
      <c r="C3" s="186"/>
      <c r="F3" s="97"/>
      <c r="G3" s="16"/>
      <c r="N3" s="94"/>
    </row>
    <row r="4" spans="1:32" ht="10.5" customHeight="1" thickBot="1" x14ac:dyDescent="0.3">
      <c r="B4" s="98"/>
      <c r="D4" s="99"/>
      <c r="E4" s="99"/>
      <c r="F4" s="99"/>
      <c r="N4" s="94"/>
    </row>
    <row r="5" spans="1:32" s="93" customFormat="1" ht="16.5" customHeight="1" thickBot="1" x14ac:dyDescent="0.3">
      <c r="A5" s="12"/>
      <c r="B5" s="100" t="s">
        <v>0</v>
      </c>
      <c r="C5" s="275"/>
      <c r="D5" s="276"/>
      <c r="E5" s="276"/>
      <c r="F5" s="276"/>
      <c r="G5" s="276"/>
      <c r="H5" s="277"/>
      <c r="I5" s="1"/>
      <c r="J5" s="16"/>
      <c r="K5" s="16"/>
      <c r="M5" s="16"/>
      <c r="N5" s="94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</row>
    <row r="6" spans="1:32" s="93" customFormat="1" ht="24.75" customHeight="1" thickBot="1" x14ac:dyDescent="0.3">
      <c r="A6" s="12"/>
      <c r="B6" s="2"/>
      <c r="C6" s="3"/>
      <c r="D6" s="3"/>
      <c r="E6" s="3"/>
      <c r="F6" s="3"/>
      <c r="G6" s="3"/>
      <c r="H6" s="3"/>
      <c r="I6" s="230"/>
      <c r="J6" s="290" t="s">
        <v>275</v>
      </c>
      <c r="K6" s="16"/>
      <c r="L6" s="223"/>
      <c r="M6" s="16"/>
      <c r="N6" s="94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</row>
    <row r="7" spans="1:32" s="93" customFormat="1" ht="18.75" customHeight="1" thickBot="1" x14ac:dyDescent="0.3">
      <c r="A7" s="12"/>
      <c r="B7" s="4" t="s">
        <v>266</v>
      </c>
      <c r="C7" s="278" t="s">
        <v>33</v>
      </c>
      <c r="D7" s="279"/>
      <c r="E7" s="280"/>
      <c r="F7" s="5" t="s">
        <v>265</v>
      </c>
      <c r="G7" s="5" t="s">
        <v>32</v>
      </c>
      <c r="H7" s="5" t="s">
        <v>262</v>
      </c>
      <c r="I7" s="95" t="s">
        <v>263</v>
      </c>
      <c r="J7" s="95" t="s">
        <v>31</v>
      </c>
      <c r="M7" s="16"/>
      <c r="N7" s="94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</row>
    <row r="8" spans="1:32" s="93" customFormat="1" ht="15" x14ac:dyDescent="0.25">
      <c r="A8" s="12"/>
      <c r="B8" s="6" t="s">
        <v>267</v>
      </c>
      <c r="C8" s="281"/>
      <c r="D8" s="282"/>
      <c r="E8" s="283"/>
      <c r="F8" s="7"/>
      <c r="G8" s="226"/>
      <c r="H8" s="226"/>
      <c r="I8" s="96"/>
      <c r="J8" s="96"/>
      <c r="L8" s="103"/>
      <c r="M8" s="94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</row>
    <row r="9" spans="1:32" s="93" customFormat="1" ht="15" x14ac:dyDescent="0.25">
      <c r="A9" s="12"/>
      <c r="B9" s="8" t="s">
        <v>268</v>
      </c>
      <c r="C9" s="284"/>
      <c r="D9" s="285"/>
      <c r="E9" s="286"/>
      <c r="F9" s="9"/>
      <c r="G9" s="109"/>
      <c r="H9" s="109"/>
      <c r="I9" s="96"/>
      <c r="J9" s="96"/>
      <c r="L9" s="16"/>
      <c r="M9" s="94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</row>
    <row r="10" spans="1:32" s="93" customFormat="1" ht="15" x14ac:dyDescent="0.25">
      <c r="A10" s="12"/>
      <c r="B10" s="8" t="s">
        <v>269</v>
      </c>
      <c r="C10" s="284"/>
      <c r="D10" s="285"/>
      <c r="E10" s="286"/>
      <c r="F10" s="9"/>
      <c r="G10" s="109"/>
      <c r="H10" s="109"/>
      <c r="I10" s="96"/>
      <c r="J10" s="96"/>
      <c r="M10" s="94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</row>
    <row r="11" spans="1:32" s="93" customFormat="1" ht="15.75" thickBot="1" x14ac:dyDescent="0.3">
      <c r="A11" s="12"/>
      <c r="B11" s="10" t="s">
        <v>270</v>
      </c>
      <c r="C11" s="287"/>
      <c r="D11" s="288"/>
      <c r="E11" s="289"/>
      <c r="F11" s="11"/>
      <c r="G11" s="227"/>
      <c r="H11" s="227"/>
      <c r="I11" s="96"/>
      <c r="J11" s="96"/>
      <c r="M11" s="94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</row>
    <row r="12" spans="1:32" s="93" customFormat="1" ht="15.75" customHeight="1" x14ac:dyDescent="0.25">
      <c r="A12" s="12"/>
      <c r="B12" s="104"/>
      <c r="C12" s="104"/>
      <c r="D12" s="104"/>
      <c r="E12" s="104"/>
      <c r="F12" s="104"/>
      <c r="G12" s="104"/>
      <c r="H12" s="104"/>
      <c r="I12" s="104"/>
      <c r="J12" s="104"/>
      <c r="M12" s="94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</row>
    <row r="13" spans="1:32" ht="15.75" customHeight="1" thickBot="1" x14ac:dyDescent="0.3">
      <c r="B13" s="12"/>
      <c r="C13" s="12"/>
      <c r="D13" s="12"/>
      <c r="E13" s="12"/>
      <c r="F13" s="12"/>
      <c r="G13" s="12"/>
      <c r="H13" s="12"/>
      <c r="I13" s="12"/>
      <c r="J13" s="93"/>
      <c r="K13" s="93"/>
      <c r="N13" s="13"/>
    </row>
    <row r="14" spans="1:32" ht="21" thickBot="1" x14ac:dyDescent="0.3">
      <c r="B14" s="181"/>
      <c r="C14" s="182"/>
      <c r="D14" s="182"/>
      <c r="E14" s="182"/>
      <c r="F14" s="185" t="s">
        <v>233</v>
      </c>
      <c r="G14" s="182"/>
      <c r="H14" s="182"/>
      <c r="I14" s="182"/>
      <c r="J14" s="183"/>
      <c r="K14" s="184"/>
      <c r="N14" s="13"/>
    </row>
    <row r="15" spans="1:32" ht="15.75" thickBot="1" x14ac:dyDescent="0.3">
      <c r="B15" s="169" t="s">
        <v>253</v>
      </c>
      <c r="C15" s="170"/>
      <c r="D15" s="170"/>
      <c r="E15" s="170"/>
      <c r="F15" s="170"/>
      <c r="G15" s="170"/>
      <c r="H15" s="170"/>
      <c r="I15" s="170"/>
      <c r="J15" s="170"/>
      <c r="K15" s="171"/>
      <c r="M15" s="13"/>
    </row>
    <row r="16" spans="1:32" ht="30" customHeight="1" thickBot="1" x14ac:dyDescent="0.3">
      <c r="A16" s="180"/>
      <c r="B16" s="215" t="s">
        <v>252</v>
      </c>
      <c r="C16" s="216"/>
      <c r="D16" s="217" t="s">
        <v>6</v>
      </c>
      <c r="E16" s="218">
        <f>$H$1-8</f>
        <v>2017</v>
      </c>
      <c r="F16" s="219"/>
      <c r="G16" s="220"/>
      <c r="H16" s="179" t="s">
        <v>232</v>
      </c>
      <c r="I16" s="221">
        <v>2</v>
      </c>
      <c r="J16" s="212"/>
      <c r="K16" s="20"/>
      <c r="M16" s="13"/>
      <c r="N16" s="13"/>
    </row>
    <row r="17" spans="1:39" ht="26.25" customHeight="1" x14ac:dyDescent="0.25">
      <c r="B17" s="110" t="s">
        <v>39</v>
      </c>
      <c r="C17" s="22" t="s">
        <v>128</v>
      </c>
      <c r="D17" s="23"/>
      <c r="E17" s="24" t="s">
        <v>9</v>
      </c>
      <c r="F17" s="24" t="s">
        <v>10</v>
      </c>
      <c r="G17" s="24" t="s">
        <v>11</v>
      </c>
      <c r="H17" s="149">
        <v>2</v>
      </c>
      <c r="I17" s="57"/>
      <c r="J17" s="213"/>
      <c r="K17" s="20"/>
      <c r="M17" s="13"/>
    </row>
    <row r="18" spans="1:39" s="13" customFormat="1" x14ac:dyDescent="0.25">
      <c r="A18" s="12"/>
      <c r="B18" s="32" t="s">
        <v>36</v>
      </c>
      <c r="C18" s="264"/>
      <c r="D18" s="270"/>
      <c r="E18" s="44"/>
      <c r="F18" s="45"/>
      <c r="G18" s="45"/>
      <c r="H18" s="46">
        <f>IF(C18="",0,(IF(E18&lt;$E$16,0,"X")))</f>
        <v>0</v>
      </c>
      <c r="I18" s="262">
        <f>IF(H18=0,0,IF(H19=0,0,H17))</f>
        <v>0</v>
      </c>
      <c r="J18" s="214"/>
      <c r="K18" s="20"/>
      <c r="L18" s="16"/>
      <c r="N18" s="16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9" x14ac:dyDescent="0.25">
      <c r="B19" s="21"/>
      <c r="C19" s="268"/>
      <c r="D19" s="271"/>
      <c r="E19" s="47"/>
      <c r="F19" s="48"/>
      <c r="G19" s="48"/>
      <c r="H19" s="165">
        <f>IF(C19="",0,(IF(E19&lt;$E$16,0,"X")))</f>
        <v>0</v>
      </c>
      <c r="I19" s="263"/>
      <c r="J19" s="214"/>
      <c r="K19" s="20"/>
      <c r="M19" s="13"/>
    </row>
    <row r="20" spans="1:39" ht="25.5" x14ac:dyDescent="0.25">
      <c r="B20" s="30"/>
      <c r="C20" s="22" t="s">
        <v>128</v>
      </c>
      <c r="D20" s="31"/>
      <c r="E20" s="24" t="s">
        <v>9</v>
      </c>
      <c r="F20" s="24" t="s">
        <v>10</v>
      </c>
      <c r="G20" s="24" t="s">
        <v>11</v>
      </c>
      <c r="H20" s="27">
        <v>1</v>
      </c>
      <c r="I20" s="261">
        <f>IF(H21=0,0,IF(H22=0,0,IF(H23=0,0,IF(H24=0,0,H20))))</f>
        <v>0</v>
      </c>
      <c r="J20" s="214"/>
      <c r="K20" s="20"/>
      <c r="M20" s="13"/>
    </row>
    <row r="21" spans="1:39" x14ac:dyDescent="0.25">
      <c r="B21" s="32" t="s">
        <v>35</v>
      </c>
      <c r="C21" s="264"/>
      <c r="D21" s="265"/>
      <c r="E21" s="33"/>
      <c r="F21" s="34"/>
      <c r="G21" s="35"/>
      <c r="H21" s="36">
        <f>IF(C21="",0,(IF(E21&lt;$E$16,0,"X")))</f>
        <v>0</v>
      </c>
      <c r="I21" s="262"/>
      <c r="J21" s="214"/>
      <c r="K21" s="20"/>
      <c r="M21" s="13"/>
    </row>
    <row r="22" spans="1:39" x14ac:dyDescent="0.25">
      <c r="B22" s="37"/>
      <c r="C22" s="266"/>
      <c r="D22" s="267"/>
      <c r="E22" s="111"/>
      <c r="F22" s="34"/>
      <c r="G22" s="112"/>
      <c r="H22" s="113">
        <f>IF(C22="",0,(IF(E22&lt;$E$16,0,"X")))</f>
        <v>0</v>
      </c>
      <c r="I22" s="262"/>
      <c r="J22" s="214"/>
      <c r="K22" s="20"/>
      <c r="M22" s="13"/>
    </row>
    <row r="23" spans="1:39" s="14" customFormat="1" ht="16.5" customHeight="1" x14ac:dyDescent="0.25">
      <c r="A23" s="12"/>
      <c r="B23" s="37"/>
      <c r="C23" s="266"/>
      <c r="D23" s="267"/>
      <c r="E23" s="38"/>
      <c r="F23" s="34"/>
      <c r="G23" s="34"/>
      <c r="H23" s="39">
        <f>IF(C23="",0,(IF(E23&lt;$E$16,0,"X")))</f>
        <v>0</v>
      </c>
      <c r="I23" s="262"/>
      <c r="J23" s="214"/>
      <c r="K23" s="20"/>
      <c r="L23" s="16"/>
      <c r="M23" s="13"/>
      <c r="N23" s="16"/>
      <c r="AG23" s="16"/>
      <c r="AH23" s="16"/>
      <c r="AI23" s="16"/>
      <c r="AJ23" s="16"/>
      <c r="AK23" s="16"/>
      <c r="AL23" s="16"/>
      <c r="AM23" s="16"/>
    </row>
    <row r="24" spans="1:39" s="14" customFormat="1" x14ac:dyDescent="0.25">
      <c r="A24" s="12"/>
      <c r="B24" s="21"/>
      <c r="C24" s="268"/>
      <c r="D24" s="269"/>
      <c r="E24" s="40"/>
      <c r="F24" s="41"/>
      <c r="G24" s="41"/>
      <c r="H24" s="42">
        <f>IF(C24="",0,(IF(E24&lt;$E$16,0,"X")))</f>
        <v>0</v>
      </c>
      <c r="I24" s="263"/>
      <c r="J24" s="214"/>
      <c r="K24" s="20"/>
      <c r="L24" s="16"/>
      <c r="M24" s="13"/>
      <c r="N24" s="13"/>
      <c r="AG24" s="16"/>
      <c r="AH24" s="16"/>
      <c r="AI24" s="16"/>
      <c r="AJ24" s="16"/>
      <c r="AK24" s="16"/>
      <c r="AL24" s="16"/>
      <c r="AM24" s="16"/>
    </row>
    <row r="25" spans="1:39" s="14" customFormat="1" ht="25.5" x14ac:dyDescent="0.25">
      <c r="A25" s="12"/>
      <c r="B25" s="43"/>
      <c r="C25" s="22" t="s">
        <v>128</v>
      </c>
      <c r="D25" s="49"/>
      <c r="E25" s="24" t="s">
        <v>9</v>
      </c>
      <c r="F25" s="29" t="s">
        <v>13</v>
      </c>
      <c r="G25" s="114" t="s">
        <v>257</v>
      </c>
      <c r="H25" s="27">
        <v>1</v>
      </c>
      <c r="I25" s="261">
        <f>IF(H26=0,0,IF(H27=0,0,H25))</f>
        <v>0</v>
      </c>
      <c r="J25" s="214"/>
      <c r="K25" s="20"/>
      <c r="L25" s="16"/>
      <c r="M25" s="13"/>
      <c r="N25" s="16"/>
      <c r="AG25" s="16"/>
      <c r="AH25" s="16"/>
      <c r="AI25" s="16"/>
      <c r="AJ25" s="16"/>
      <c r="AK25" s="16"/>
      <c r="AL25" s="16"/>
      <c r="AM25" s="16"/>
    </row>
    <row r="26" spans="1:39" s="14" customFormat="1" x14ac:dyDescent="0.25">
      <c r="A26" s="12"/>
      <c r="B26" s="32" t="s">
        <v>37</v>
      </c>
      <c r="C26" s="264"/>
      <c r="D26" s="270"/>
      <c r="E26" s="44"/>
      <c r="F26" s="45"/>
      <c r="G26" s="199"/>
      <c r="H26" s="46">
        <f>IF(C26="",0,(IF(E26&lt;2013,0,"X")))</f>
        <v>0</v>
      </c>
      <c r="I26" s="262"/>
      <c r="J26" s="214"/>
      <c r="K26" s="20"/>
      <c r="L26" s="16"/>
      <c r="M26" s="13"/>
      <c r="N26" s="16"/>
      <c r="AG26" s="16"/>
      <c r="AH26" s="16"/>
      <c r="AI26" s="16"/>
      <c r="AJ26" s="16"/>
      <c r="AK26" s="16"/>
      <c r="AL26" s="16"/>
      <c r="AM26" s="16"/>
    </row>
    <row r="27" spans="1:39" s="14" customFormat="1" x14ac:dyDescent="0.25">
      <c r="A27" s="12"/>
      <c r="B27" s="21"/>
      <c r="C27" s="268"/>
      <c r="D27" s="271"/>
      <c r="E27" s="47"/>
      <c r="F27" s="48"/>
      <c r="G27" s="200"/>
      <c r="H27" s="165">
        <f>IF(C27="",0,(IF(E27&lt;2013,0,"X")))</f>
        <v>0</v>
      </c>
      <c r="I27" s="262"/>
      <c r="J27" s="214"/>
      <c r="K27" s="20"/>
      <c r="L27" s="16"/>
      <c r="M27" s="13"/>
      <c r="N27" s="16"/>
      <c r="AG27" s="16"/>
      <c r="AH27" s="16"/>
      <c r="AI27" s="16"/>
      <c r="AJ27" s="16"/>
      <c r="AK27" s="16"/>
      <c r="AL27" s="16"/>
      <c r="AM27" s="16"/>
    </row>
    <row r="28" spans="1:39" s="14" customFormat="1" ht="25.5" x14ac:dyDescent="0.25">
      <c r="A28" s="12"/>
      <c r="B28" s="43"/>
      <c r="C28" s="22" t="s">
        <v>128</v>
      </c>
      <c r="D28" s="49"/>
      <c r="E28" s="24" t="s">
        <v>9</v>
      </c>
      <c r="F28" s="29" t="s">
        <v>13</v>
      </c>
      <c r="G28" s="114" t="s">
        <v>257</v>
      </c>
      <c r="H28" s="27">
        <v>1</v>
      </c>
      <c r="I28" s="244">
        <f>IF(H29=0,0,H28)</f>
        <v>0</v>
      </c>
      <c r="J28" s="222"/>
      <c r="K28" s="20"/>
      <c r="L28" s="16"/>
      <c r="M28" s="13"/>
      <c r="N28" s="16"/>
      <c r="AG28" s="16"/>
      <c r="AH28" s="16"/>
      <c r="AI28" s="16"/>
      <c r="AJ28" s="16"/>
      <c r="AK28" s="16"/>
      <c r="AL28" s="16"/>
      <c r="AM28" s="16"/>
    </row>
    <row r="29" spans="1:39" s="14" customFormat="1" ht="15" thickBot="1" x14ac:dyDescent="0.3">
      <c r="A29" s="12"/>
      <c r="B29" s="32" t="s">
        <v>38</v>
      </c>
      <c r="C29" s="246"/>
      <c r="D29" s="247"/>
      <c r="E29" s="116"/>
      <c r="F29" s="117"/>
      <c r="G29" s="201"/>
      <c r="H29" s="118">
        <f>IF(C29="",0,(IF(E29&lt;2013,0,"X")))</f>
        <v>0</v>
      </c>
      <c r="I29" s="245"/>
      <c r="J29" s="222"/>
      <c r="K29" s="20"/>
      <c r="L29" s="16"/>
      <c r="M29" s="13"/>
      <c r="N29" s="16"/>
      <c r="AG29" s="16"/>
      <c r="AH29" s="16"/>
      <c r="AI29" s="16"/>
      <c r="AJ29" s="16"/>
      <c r="AK29" s="16"/>
      <c r="AL29" s="16"/>
      <c r="AM29" s="16"/>
    </row>
    <row r="30" spans="1:39" s="14" customFormat="1" ht="15" thickBot="1" x14ac:dyDescent="0.3">
      <c r="A30" s="12"/>
      <c r="B30" s="50"/>
      <c r="C30" s="51"/>
      <c r="D30" s="51"/>
      <c r="E30" s="51"/>
      <c r="F30" s="51"/>
      <c r="G30" s="52"/>
      <c r="H30" s="53" t="s">
        <v>3</v>
      </c>
      <c r="I30" s="54">
        <f>IF(SUM(I18:I29)&gt;$I$16,$I$16,SUM(I18:I29))</f>
        <v>0</v>
      </c>
      <c r="J30" s="222"/>
      <c r="K30" s="172"/>
      <c r="L30" s="16"/>
      <c r="M30" s="13"/>
      <c r="N30" s="16"/>
      <c r="AG30" s="16"/>
      <c r="AH30" s="16"/>
      <c r="AI30" s="16"/>
      <c r="AJ30" s="16"/>
      <c r="AK30" s="16"/>
      <c r="AL30" s="16"/>
      <c r="AM30" s="16"/>
    </row>
    <row r="31" spans="1:39" s="14" customFormat="1" x14ac:dyDescent="0.25">
      <c r="A31" s="12"/>
      <c r="B31" s="43"/>
      <c r="C31" s="49"/>
      <c r="D31" s="49"/>
      <c r="E31" s="49"/>
      <c r="F31" s="49"/>
      <c r="G31" s="26"/>
      <c r="H31" s="49"/>
      <c r="I31" s="115"/>
      <c r="J31" s="105"/>
      <c r="K31" s="172"/>
      <c r="L31" s="16"/>
      <c r="M31" s="13"/>
      <c r="N31" s="16"/>
      <c r="AG31" s="16"/>
      <c r="AH31" s="16"/>
      <c r="AI31" s="16"/>
      <c r="AJ31" s="16"/>
      <c r="AK31" s="16"/>
      <c r="AL31" s="16"/>
      <c r="AM31" s="16"/>
    </row>
    <row r="32" spans="1:39" s="14" customFormat="1" x14ac:dyDescent="0.25">
      <c r="A32" s="12"/>
      <c r="B32" s="43"/>
      <c r="C32" s="49"/>
      <c r="D32" s="49"/>
      <c r="E32" s="49"/>
      <c r="F32" s="49"/>
      <c r="G32" s="26"/>
      <c r="H32" s="49"/>
      <c r="I32" s="115"/>
      <c r="J32" s="105"/>
      <c r="K32" s="55" t="s">
        <v>7</v>
      </c>
      <c r="L32" s="16"/>
      <c r="M32" s="13"/>
      <c r="N32" s="16"/>
      <c r="AG32" s="16"/>
      <c r="AH32" s="16"/>
      <c r="AI32" s="16"/>
      <c r="AJ32" s="16"/>
      <c r="AK32" s="16"/>
      <c r="AL32" s="16"/>
      <c r="AM32" s="16"/>
    </row>
    <row r="33" spans="1:39" s="14" customFormat="1" ht="15" customHeight="1" x14ac:dyDescent="0.25">
      <c r="A33" s="12"/>
      <c r="B33" s="259" t="s">
        <v>271</v>
      </c>
      <c r="C33" s="19"/>
      <c r="D33" s="19"/>
      <c r="E33" s="19"/>
      <c r="F33" s="19"/>
      <c r="G33" s="13"/>
      <c r="H33" s="19"/>
      <c r="I33" s="19"/>
      <c r="J33" s="228" t="s">
        <v>228</v>
      </c>
      <c r="K33" s="229">
        <v>6</v>
      </c>
      <c r="L33" s="16"/>
      <c r="M33" s="13"/>
      <c r="N33" s="16"/>
      <c r="AF33" s="16"/>
      <c r="AG33" s="16"/>
      <c r="AH33" s="16"/>
      <c r="AI33" s="16"/>
      <c r="AJ33" s="16"/>
      <c r="AK33" s="16"/>
      <c r="AL33" s="16"/>
      <c r="AM33" s="16"/>
    </row>
    <row r="34" spans="1:39" s="14" customFormat="1" ht="18" customHeight="1" x14ac:dyDescent="0.25">
      <c r="A34" s="12"/>
      <c r="B34" s="260"/>
      <c r="C34" s="19"/>
      <c r="D34" s="17" t="s">
        <v>6</v>
      </c>
      <c r="E34" s="18">
        <f>$H$1-8</f>
        <v>2017</v>
      </c>
      <c r="F34" s="19"/>
      <c r="G34" s="13"/>
      <c r="H34" s="19"/>
      <c r="I34" s="56"/>
      <c r="J34" s="228" t="s">
        <v>229</v>
      </c>
      <c r="K34" s="229">
        <v>5</v>
      </c>
      <c r="L34" s="16"/>
      <c r="M34" s="13"/>
      <c r="N34" s="16"/>
      <c r="AF34" s="16"/>
      <c r="AG34" s="16"/>
      <c r="AH34" s="16"/>
      <c r="AI34" s="16"/>
      <c r="AJ34" s="16"/>
      <c r="AK34" s="16"/>
      <c r="AL34" s="16"/>
      <c r="AM34" s="16"/>
    </row>
    <row r="35" spans="1:39" s="14" customFormat="1" ht="25.5" x14ac:dyDescent="0.25">
      <c r="A35" s="12"/>
      <c r="B35" s="58" t="s">
        <v>14</v>
      </c>
      <c r="C35" s="22" t="s">
        <v>128</v>
      </c>
      <c r="D35" s="23"/>
      <c r="E35" s="24" t="s">
        <v>12</v>
      </c>
      <c r="F35" s="59" t="s">
        <v>15</v>
      </c>
      <c r="G35" s="60" t="s">
        <v>16</v>
      </c>
      <c r="H35" s="240" t="s">
        <v>17</v>
      </c>
      <c r="I35" s="241"/>
      <c r="J35" s="24" t="s">
        <v>129</v>
      </c>
      <c r="K35" s="61" t="s">
        <v>18</v>
      </c>
      <c r="L35" s="16"/>
      <c r="M35" s="13"/>
      <c r="N35" s="16"/>
    </row>
    <row r="36" spans="1:39" s="14" customFormat="1" x14ac:dyDescent="0.25">
      <c r="A36" s="12"/>
      <c r="B36" s="62"/>
      <c r="C36" s="253"/>
      <c r="D36" s="254"/>
      <c r="E36" s="63"/>
      <c r="F36" s="209"/>
      <c r="G36" s="202"/>
      <c r="H36" s="242"/>
      <c r="I36" s="243"/>
      <c r="J36" s="64"/>
      <c r="K36" s="65" t="str">
        <f>IF(C36="","",IF(E36&lt;$E$34,"",IF(G36="","",IF(J36="Nominació",VLOOKUP(N36,'FESTIVALS PUNTUACIONS'!$A$3:$G$82,4,FALSE),IF(J36="Premi",VLOOKUP(N36,'FESTIVALS PUNTUACIONS'!$A$3:$G$82,5,FALSE),"")))))</f>
        <v/>
      </c>
      <c r="M36" s="174" t="e">
        <f>VLOOKUP(G36,'FESTIVALS PUNTUACIONS'!$B$2:$G$82,6,FALSE)</f>
        <v>#N/A</v>
      </c>
      <c r="N36" s="166" t="str">
        <f t="shared" ref="N36:N47" si="0">CONCATENATE(G36,H36)</f>
        <v/>
      </c>
    </row>
    <row r="37" spans="1:39" s="14" customFormat="1" x14ac:dyDescent="0.25">
      <c r="A37" s="12"/>
      <c r="B37" s="66"/>
      <c r="C37" s="232"/>
      <c r="D37" s="233"/>
      <c r="E37" s="67"/>
      <c r="F37" s="210"/>
      <c r="G37" s="203"/>
      <c r="H37" s="234"/>
      <c r="I37" s="235"/>
      <c r="J37" s="68"/>
      <c r="K37" s="69" t="str">
        <f>IF(C37="","",IF(E37&lt;$E$34,"",IF(G37="","",IF(J37="Nominació",VLOOKUP(N37,'FESTIVALS PUNTUACIONS'!$A$3:$G$82,4,FALSE),IF(J37="Premi",VLOOKUP(N37,'FESTIVALS PUNTUACIONS'!$A$3:$G$82,5,FALSE),"")))))</f>
        <v/>
      </c>
      <c r="M37" s="175" t="e">
        <f>VLOOKUP(G37,'FESTIVALS PUNTUACIONS'!$B$2:$G$82,6,FALSE)</f>
        <v>#N/A</v>
      </c>
      <c r="N37" s="167" t="str">
        <f t="shared" si="0"/>
        <v/>
      </c>
    </row>
    <row r="38" spans="1:39" s="14" customFormat="1" ht="13.5" customHeight="1" x14ac:dyDescent="0.25">
      <c r="A38" s="12"/>
      <c r="B38" s="66"/>
      <c r="C38" s="232"/>
      <c r="D38" s="233"/>
      <c r="E38" s="67"/>
      <c r="F38" s="210"/>
      <c r="G38" s="203"/>
      <c r="H38" s="234"/>
      <c r="I38" s="235"/>
      <c r="J38" s="68"/>
      <c r="K38" s="69" t="str">
        <f>IF(C38="","",IF(E38&lt;$E$34,"",IF(G38="","",IF(J38="Nominació",VLOOKUP(N38,'FESTIVALS PUNTUACIONS'!$A$3:$G$82,4,FALSE),IF(J38="Premi",VLOOKUP(N38,'FESTIVALS PUNTUACIONS'!$A$3:$G$82,5,FALSE),"")))))</f>
        <v/>
      </c>
      <c r="M38" s="175" t="e">
        <f>VLOOKUP(G38,'FESTIVALS PUNTUACIONS'!$B$2:$G$82,6,FALSE)</f>
        <v>#N/A</v>
      </c>
      <c r="N38" s="167" t="str">
        <f t="shared" si="0"/>
        <v/>
      </c>
    </row>
    <row r="39" spans="1:39" s="14" customFormat="1" ht="13.5" customHeight="1" x14ac:dyDescent="0.25">
      <c r="A39" s="12"/>
      <c r="B39" s="66"/>
      <c r="C39" s="232"/>
      <c r="D39" s="233"/>
      <c r="E39" s="67"/>
      <c r="F39" s="210"/>
      <c r="G39" s="203"/>
      <c r="H39" s="234"/>
      <c r="I39" s="235"/>
      <c r="J39" s="68"/>
      <c r="K39" s="69" t="str">
        <f>IF(C39="","",IF(E39&lt;$E$34,"",IF(G39="","",IF(J39="Nominació",VLOOKUP(N39,'FESTIVALS PUNTUACIONS'!$A$3:$G$82,4,FALSE),IF(J39="Premi",VLOOKUP(N39,'FESTIVALS PUNTUACIONS'!$A$3:$G$82,5,FALSE),"")))))</f>
        <v/>
      </c>
      <c r="M39" s="175" t="e">
        <f>VLOOKUP(G39,'FESTIVALS PUNTUACIONS'!$B$2:$G$82,6,FALSE)</f>
        <v>#N/A</v>
      </c>
      <c r="N39" s="167" t="str">
        <f t="shared" si="0"/>
        <v/>
      </c>
    </row>
    <row r="40" spans="1:39" s="14" customFormat="1" ht="13.5" customHeight="1" x14ac:dyDescent="0.25">
      <c r="A40" s="12"/>
      <c r="B40" s="66"/>
      <c r="C40" s="232"/>
      <c r="D40" s="233"/>
      <c r="E40" s="67"/>
      <c r="F40" s="210"/>
      <c r="G40" s="203"/>
      <c r="H40" s="234"/>
      <c r="I40" s="235"/>
      <c r="J40" s="68"/>
      <c r="K40" s="69" t="str">
        <f>IF(C40="","",IF(E40&lt;$E$34,"",IF(G40="","",IF(J40="Nominació",VLOOKUP(N40,'FESTIVALS PUNTUACIONS'!$A$3:$G$82,4,FALSE),IF(J40="Premi",VLOOKUP(N40,'FESTIVALS PUNTUACIONS'!$A$3:$G$82,5,FALSE),"")))))</f>
        <v/>
      </c>
      <c r="M40" s="175" t="e">
        <f>VLOOKUP(G40,'FESTIVALS PUNTUACIONS'!$B$2:$G$82,6,FALSE)</f>
        <v>#N/A</v>
      </c>
      <c r="N40" s="167" t="str">
        <f t="shared" si="0"/>
        <v/>
      </c>
    </row>
    <row r="41" spans="1:39" s="14" customFormat="1" ht="13.5" customHeight="1" x14ac:dyDescent="0.25">
      <c r="A41" s="12"/>
      <c r="B41" s="66"/>
      <c r="C41" s="232"/>
      <c r="D41" s="233"/>
      <c r="E41" s="67"/>
      <c r="F41" s="210"/>
      <c r="G41" s="203"/>
      <c r="H41" s="234"/>
      <c r="I41" s="235"/>
      <c r="J41" s="68"/>
      <c r="K41" s="69" t="str">
        <f>IF(C41="","",IF(E41&lt;$E$34,"",IF(G41="","",IF(J41="Nominació",VLOOKUP(N41,'FESTIVALS PUNTUACIONS'!$A$3:$G$82,4,FALSE),IF(J41="Premi",VLOOKUP(N41,'FESTIVALS PUNTUACIONS'!$A$3:$G$82,5,FALSE),"")))))</f>
        <v/>
      </c>
      <c r="M41" s="175" t="e">
        <f>VLOOKUP(G41,'FESTIVALS PUNTUACIONS'!$B$2:$G$82,6,FALSE)</f>
        <v>#N/A</v>
      </c>
      <c r="N41" s="167" t="str">
        <f t="shared" si="0"/>
        <v/>
      </c>
    </row>
    <row r="42" spans="1:39" s="14" customFormat="1" ht="13.5" customHeight="1" x14ac:dyDescent="0.25">
      <c r="A42" s="12"/>
      <c r="B42" s="66"/>
      <c r="C42" s="232"/>
      <c r="D42" s="233"/>
      <c r="E42" s="67"/>
      <c r="F42" s="210"/>
      <c r="G42" s="203"/>
      <c r="H42" s="234"/>
      <c r="I42" s="235"/>
      <c r="J42" s="68"/>
      <c r="K42" s="69" t="str">
        <f>IF(C42="","",IF(E42&lt;$E$34,"",IF(G42="","",IF(J42="Nominació",VLOOKUP(N42,'FESTIVALS PUNTUACIONS'!$A$3:$G$82,4,FALSE),IF(J42="Premi",VLOOKUP(N42,'FESTIVALS PUNTUACIONS'!$A$3:$G$82,5,FALSE),"")))))</f>
        <v/>
      </c>
      <c r="M42" s="175" t="e">
        <f>VLOOKUP(G42,'FESTIVALS PUNTUACIONS'!$B$2:$G$82,6,FALSE)</f>
        <v>#N/A</v>
      </c>
      <c r="N42" s="167" t="str">
        <f t="shared" si="0"/>
        <v/>
      </c>
    </row>
    <row r="43" spans="1:39" s="14" customFormat="1" ht="13.5" customHeight="1" x14ac:dyDescent="0.25">
      <c r="A43" s="12"/>
      <c r="B43" s="66"/>
      <c r="C43" s="232"/>
      <c r="D43" s="233"/>
      <c r="E43" s="67"/>
      <c r="F43" s="210"/>
      <c r="G43" s="203"/>
      <c r="H43" s="234"/>
      <c r="I43" s="235"/>
      <c r="J43" s="68"/>
      <c r="K43" s="69" t="str">
        <f>IF(C43="","",IF(E43&lt;$E$34,"",IF(G43="","",IF(J43="Nominació",VLOOKUP(N43,'FESTIVALS PUNTUACIONS'!$A$3:$G$82,4,FALSE),IF(J43="Premi",VLOOKUP(N43,'FESTIVALS PUNTUACIONS'!$A$3:$G$82,5,FALSE),"")))))</f>
        <v/>
      </c>
      <c r="M43" s="175" t="e">
        <f>VLOOKUP(G43,'FESTIVALS PUNTUACIONS'!$B$2:$G$82,6,FALSE)</f>
        <v>#N/A</v>
      </c>
      <c r="N43" s="167" t="str">
        <f t="shared" si="0"/>
        <v/>
      </c>
    </row>
    <row r="44" spans="1:39" s="14" customFormat="1" ht="13.5" customHeight="1" x14ac:dyDescent="0.25">
      <c r="A44" s="12"/>
      <c r="B44" s="66"/>
      <c r="C44" s="232"/>
      <c r="D44" s="233"/>
      <c r="E44" s="67"/>
      <c r="F44" s="210"/>
      <c r="G44" s="203"/>
      <c r="H44" s="234"/>
      <c r="I44" s="235"/>
      <c r="J44" s="68"/>
      <c r="K44" s="69" t="str">
        <f>IF(C44="","",IF(E44&lt;$E$34,"",IF(G44="","",IF(J44="Nominació",VLOOKUP(N44,'FESTIVALS PUNTUACIONS'!$A$3:$G$82,4,FALSE),IF(J44="Premi",VLOOKUP(N44,'FESTIVALS PUNTUACIONS'!$A$3:$G$82,5,FALSE),"")))))</f>
        <v/>
      </c>
      <c r="M44" s="175" t="e">
        <f>VLOOKUP(G44,'FESTIVALS PUNTUACIONS'!$B$2:$G$82,6,FALSE)</f>
        <v>#N/A</v>
      </c>
      <c r="N44" s="167" t="str">
        <f t="shared" si="0"/>
        <v/>
      </c>
    </row>
    <row r="45" spans="1:39" s="14" customFormat="1" x14ac:dyDescent="0.25">
      <c r="A45" s="12"/>
      <c r="B45" s="66"/>
      <c r="C45" s="232"/>
      <c r="D45" s="233"/>
      <c r="E45" s="67"/>
      <c r="F45" s="210"/>
      <c r="G45" s="203"/>
      <c r="H45" s="234"/>
      <c r="I45" s="235"/>
      <c r="J45" s="68"/>
      <c r="K45" s="69" t="str">
        <f>IF(C45="","",IF(E45&lt;$E$34,"",IF(G45="","",IF(J45="Nominació",VLOOKUP(N45,'FESTIVALS PUNTUACIONS'!$A$3:$G$82,4,FALSE),IF(J45="Premi",VLOOKUP(N45,'FESTIVALS PUNTUACIONS'!$A$3:$G$82,5,FALSE),"")))))</f>
        <v/>
      </c>
      <c r="M45" s="175" t="e">
        <f>VLOOKUP(G45,'FESTIVALS PUNTUACIONS'!$B$2:$G$82,6,FALSE)</f>
        <v>#N/A</v>
      </c>
      <c r="N45" s="167" t="str">
        <f t="shared" si="0"/>
        <v/>
      </c>
    </row>
    <row r="46" spans="1:39" s="14" customFormat="1" ht="14.25" customHeight="1" x14ac:dyDescent="0.25">
      <c r="A46" s="12"/>
      <c r="B46" s="66"/>
      <c r="C46" s="232"/>
      <c r="D46" s="233"/>
      <c r="E46" s="67"/>
      <c r="F46" s="210"/>
      <c r="G46" s="203"/>
      <c r="H46" s="236"/>
      <c r="I46" s="237"/>
      <c r="J46" s="68"/>
      <c r="K46" s="69" t="str">
        <f>IF(C46="","",IF(E46&lt;$E$34,"",IF(G46="","",IF(J46="Nominació",VLOOKUP(N46,'FESTIVALS PUNTUACIONS'!$A$3:$G$82,4,FALSE),IF(J46="Premi",VLOOKUP(N46,'FESTIVALS PUNTUACIONS'!$A$3:$G$82,5,FALSE),"")))))</f>
        <v/>
      </c>
      <c r="M46" s="175" t="e">
        <f>VLOOKUP(G46,'FESTIVALS PUNTUACIONS'!$B$2:$G$82,6,FALSE)</f>
        <v>#N/A</v>
      </c>
      <c r="N46" s="167" t="str">
        <f t="shared" si="0"/>
        <v/>
      </c>
    </row>
    <row r="47" spans="1:39" s="14" customFormat="1" ht="15" thickBot="1" x14ac:dyDescent="0.3">
      <c r="A47" s="12"/>
      <c r="B47" s="70"/>
      <c r="C47" s="251"/>
      <c r="D47" s="252"/>
      <c r="E47" s="71"/>
      <c r="F47" s="211"/>
      <c r="G47" s="204"/>
      <c r="H47" s="238"/>
      <c r="I47" s="239"/>
      <c r="J47" s="72"/>
      <c r="K47" s="73" t="str">
        <f>IF(C47="","",IF(E47&lt;$E$34,"",IF(G47="","",IF(J47="Nominació",VLOOKUP(N47,'FESTIVALS PUNTUACIONS'!$A$3:$G$82,4,FALSE),IF(J47="Premi",VLOOKUP(N47,'FESTIVALS PUNTUACIONS'!$A$3:$G$82,5,FALSE),"")))))</f>
        <v/>
      </c>
      <c r="M47" s="176" t="e">
        <f>VLOOKUP(G47,'FESTIVALS PUNTUACIONS'!$B$2:$G$82,6,FALSE)</f>
        <v>#N/A</v>
      </c>
      <c r="N47" s="168" t="str">
        <f t="shared" si="0"/>
        <v/>
      </c>
    </row>
    <row r="48" spans="1:39" s="14" customFormat="1" ht="15" thickBot="1" x14ac:dyDescent="0.3">
      <c r="A48" s="12"/>
      <c r="B48" s="74"/>
      <c r="C48" s="51"/>
      <c r="D48" s="51"/>
      <c r="E48" s="51"/>
      <c r="F48" s="51"/>
      <c r="G48" s="51"/>
      <c r="H48" s="51"/>
      <c r="I48" s="53"/>
      <c r="J48" s="53" t="s">
        <v>3</v>
      </c>
      <c r="K48" s="75" t="str">
        <f>IF($C$3="A",IF(SUM(K36:K47)&gt;$K$33,$K$33,SUM(K36:K47)),
IF($C$3="B",IF(SUM(K36:K47)&gt;$K$34,$K$34,SUM(K36:K47)),
IF($C$3="C",IF(SUM(K36:K47)&gt;$K$34,$K$34,SUM(K36:K47)),"")))</f>
        <v/>
      </c>
      <c r="L48" s="16"/>
      <c r="M48" s="16"/>
      <c r="N48" s="102"/>
    </row>
    <row r="49" spans="1:39" s="14" customFormat="1" x14ac:dyDescent="0.25">
      <c r="A49" s="12"/>
      <c r="B49" s="30"/>
      <c r="C49" s="49"/>
      <c r="D49" s="49"/>
      <c r="E49" s="49"/>
      <c r="F49" s="49"/>
      <c r="G49" s="49"/>
      <c r="H49" s="49"/>
      <c r="I49" s="115"/>
      <c r="J49" s="115"/>
      <c r="K49" s="173"/>
      <c r="L49" s="16"/>
      <c r="M49" s="16"/>
      <c r="N49" s="102"/>
    </row>
    <row r="50" spans="1:39" s="14" customFormat="1" x14ac:dyDescent="0.25">
      <c r="A50" s="12"/>
      <c r="B50" s="30"/>
      <c r="C50" s="49"/>
      <c r="D50" s="49"/>
      <c r="E50" s="49"/>
      <c r="F50" s="49"/>
      <c r="G50" s="49"/>
      <c r="H50" s="49"/>
      <c r="I50" s="115"/>
      <c r="J50" s="105"/>
      <c r="K50" s="55" t="s">
        <v>7</v>
      </c>
      <c r="L50" s="16"/>
      <c r="M50" s="16"/>
      <c r="N50" s="102"/>
    </row>
    <row r="51" spans="1:39" s="14" customFormat="1" ht="12" customHeight="1" x14ac:dyDescent="0.25">
      <c r="A51" s="12"/>
      <c r="B51" s="259" t="s">
        <v>230</v>
      </c>
      <c r="C51" s="19"/>
      <c r="D51" s="19"/>
      <c r="E51" s="19"/>
      <c r="F51" s="19"/>
      <c r="G51" s="13"/>
      <c r="H51" s="13"/>
      <c r="I51" s="19"/>
      <c r="J51" s="228" t="s">
        <v>228</v>
      </c>
      <c r="K51" s="229">
        <v>2</v>
      </c>
      <c r="L51" s="16"/>
      <c r="M51" s="16"/>
      <c r="N51" s="16"/>
    </row>
    <row r="52" spans="1:39" s="14" customFormat="1" ht="23.25" customHeight="1" x14ac:dyDescent="0.25">
      <c r="A52" s="12"/>
      <c r="B52" s="260"/>
      <c r="C52" s="26"/>
      <c r="D52" s="17" t="s">
        <v>6</v>
      </c>
      <c r="E52" s="18">
        <f>$H$1-8</f>
        <v>2017</v>
      </c>
      <c r="F52" s="49"/>
      <c r="G52" s="49"/>
      <c r="H52" s="49"/>
      <c r="I52" s="26"/>
      <c r="J52" s="228" t="s">
        <v>229</v>
      </c>
      <c r="K52" s="229">
        <v>3</v>
      </c>
      <c r="L52" s="16"/>
      <c r="M52" s="16"/>
      <c r="N52" s="16"/>
    </row>
    <row r="53" spans="1:39" s="14" customFormat="1" ht="46.5" customHeight="1" x14ac:dyDescent="0.25">
      <c r="A53" s="12"/>
      <c r="B53" s="58" t="s">
        <v>14</v>
      </c>
      <c r="C53" s="22" t="s">
        <v>8</v>
      </c>
      <c r="D53" s="23"/>
      <c r="E53" s="24" t="s">
        <v>12</v>
      </c>
      <c r="F53" s="24" t="s">
        <v>19</v>
      </c>
      <c r="G53" s="24" t="s">
        <v>20</v>
      </c>
      <c r="H53" s="24" t="s">
        <v>231</v>
      </c>
      <c r="I53" s="24" t="s">
        <v>21</v>
      </c>
      <c r="J53" s="24" t="s">
        <v>258</v>
      </c>
      <c r="K53" s="61" t="s">
        <v>22</v>
      </c>
      <c r="L53" s="16"/>
      <c r="M53" s="16"/>
      <c r="N53" s="16"/>
      <c r="AG53" s="16"/>
      <c r="AH53" s="16"/>
      <c r="AI53" s="16"/>
      <c r="AJ53" s="16"/>
      <c r="AK53" s="16"/>
      <c r="AL53" s="16"/>
      <c r="AM53" s="16"/>
    </row>
    <row r="54" spans="1:39" s="14" customFormat="1" x14ac:dyDescent="0.25">
      <c r="A54" s="12"/>
      <c r="B54" s="62"/>
      <c r="C54" s="253"/>
      <c r="D54" s="254"/>
      <c r="E54" s="63"/>
      <c r="F54" s="196"/>
      <c r="G54" s="202"/>
      <c r="H54" s="196"/>
      <c r="I54" s="196"/>
      <c r="J54" s="205"/>
      <c r="K54" s="65" t="str">
        <f>IF(C54="","",IF(E54&lt;$E$52,"0",1))</f>
        <v/>
      </c>
      <c r="L54" s="16"/>
      <c r="M54" s="13"/>
      <c r="N54" s="16"/>
      <c r="AG54" s="16"/>
      <c r="AH54" s="16"/>
      <c r="AI54" s="16"/>
      <c r="AJ54" s="16"/>
      <c r="AK54" s="16"/>
      <c r="AL54" s="16"/>
      <c r="AM54" s="16"/>
    </row>
    <row r="55" spans="1:39" s="14" customFormat="1" x14ac:dyDescent="0.25">
      <c r="A55" s="12"/>
      <c r="B55" s="66"/>
      <c r="C55" s="232"/>
      <c r="D55" s="233"/>
      <c r="E55" s="67"/>
      <c r="F55" s="197"/>
      <c r="G55" s="203"/>
      <c r="H55" s="197"/>
      <c r="I55" s="197"/>
      <c r="J55" s="206"/>
      <c r="K55" s="69" t="str">
        <f t="shared" ref="K55:K56" si="1">IF(C55="","",IF(E55&lt;$E$52,"0",1))</f>
        <v/>
      </c>
      <c r="L55" s="16"/>
      <c r="M55" s="13"/>
      <c r="N55" s="16"/>
      <c r="AG55" s="16"/>
      <c r="AH55" s="16"/>
      <c r="AI55" s="16"/>
      <c r="AJ55" s="16"/>
      <c r="AK55" s="16"/>
      <c r="AL55" s="16"/>
      <c r="AM55" s="16"/>
    </row>
    <row r="56" spans="1:39" s="14" customFormat="1" ht="15" thickBot="1" x14ac:dyDescent="0.3">
      <c r="A56" s="12"/>
      <c r="B56" s="70"/>
      <c r="C56" s="251"/>
      <c r="D56" s="252"/>
      <c r="E56" s="71"/>
      <c r="F56" s="198"/>
      <c r="G56" s="204"/>
      <c r="H56" s="198"/>
      <c r="I56" s="198"/>
      <c r="J56" s="207"/>
      <c r="K56" s="73" t="str">
        <f t="shared" si="1"/>
        <v/>
      </c>
      <c r="L56" s="16"/>
      <c r="M56" s="13"/>
      <c r="N56" s="16"/>
      <c r="AG56" s="16"/>
      <c r="AH56" s="16"/>
      <c r="AI56" s="16"/>
      <c r="AJ56" s="16"/>
      <c r="AK56" s="16"/>
      <c r="AL56" s="16"/>
      <c r="AM56" s="16"/>
    </row>
    <row r="57" spans="1:39" s="14" customFormat="1" ht="15" thickBot="1" x14ac:dyDescent="0.3">
      <c r="A57" s="12"/>
      <c r="B57" s="74"/>
      <c r="C57" s="77"/>
      <c r="D57" s="51"/>
      <c r="E57" s="51"/>
      <c r="F57" s="51"/>
      <c r="G57" s="52"/>
      <c r="H57" s="51"/>
      <c r="I57" s="51"/>
      <c r="J57" s="53" t="s">
        <v>3</v>
      </c>
      <c r="K57" s="54" t="str">
        <f>IF($C$3="A",IF(SUM(K54:K56)&gt;$K$51,$K$51,SUM(K54:K56)),
IF($C$3="B",IF(SUM(K54:K56)&gt;$K$52,$K$52,SUM(K54:K56)),
IF($C$3="C",IF(SUM(K54:K56)&gt;$K$52,$K$52,SUM(K54:K56)),"")))</f>
        <v/>
      </c>
      <c r="L57" s="16"/>
      <c r="M57" s="13"/>
      <c r="N57" s="13"/>
      <c r="AG57" s="16"/>
      <c r="AH57" s="16"/>
      <c r="AI57" s="16"/>
      <c r="AJ57" s="16"/>
      <c r="AK57" s="16"/>
      <c r="AL57" s="16"/>
      <c r="AM57" s="16"/>
    </row>
    <row r="58" spans="1:39" s="14" customFormat="1" ht="33" customHeight="1" x14ac:dyDescent="0.25">
      <c r="A58" s="12"/>
      <c r="B58" s="76"/>
      <c r="C58" s="78"/>
      <c r="D58" s="19"/>
      <c r="E58" s="19"/>
      <c r="F58" s="19"/>
      <c r="G58" s="13"/>
      <c r="H58" s="19"/>
      <c r="I58" s="19"/>
      <c r="J58" s="19"/>
      <c r="K58" s="20"/>
      <c r="L58" s="16"/>
      <c r="M58" s="13"/>
      <c r="N58" s="13"/>
      <c r="AG58" s="16"/>
      <c r="AH58" s="16"/>
      <c r="AI58" s="16"/>
      <c r="AJ58" s="16"/>
      <c r="AK58" s="16"/>
      <c r="AL58" s="16"/>
      <c r="AM58" s="16"/>
    </row>
    <row r="59" spans="1:39" s="14" customFormat="1" x14ac:dyDescent="0.25">
      <c r="A59" s="12"/>
      <c r="B59" s="30"/>
      <c r="C59" s="19"/>
      <c r="D59" s="79" t="s">
        <v>23</v>
      </c>
      <c r="E59" s="25" t="s">
        <v>7</v>
      </c>
      <c r="F59" s="19"/>
      <c r="G59" s="13"/>
      <c r="H59" s="19"/>
      <c r="I59" s="19"/>
      <c r="J59" s="19"/>
      <c r="K59" s="20"/>
      <c r="L59" s="16"/>
      <c r="M59" s="16"/>
      <c r="N59" s="13"/>
      <c r="AG59" s="16"/>
      <c r="AH59" s="16"/>
      <c r="AI59" s="16"/>
      <c r="AJ59" s="16"/>
      <c r="AK59" s="16"/>
      <c r="AL59" s="16"/>
      <c r="AM59" s="16"/>
    </row>
    <row r="60" spans="1:39" ht="15" thickBot="1" x14ac:dyDescent="0.3">
      <c r="B60" s="255" t="s">
        <v>260</v>
      </c>
      <c r="C60" s="256"/>
      <c r="D60" s="80"/>
      <c r="E60" s="81">
        <v>2</v>
      </c>
      <c r="F60" s="19"/>
      <c r="H60" s="19"/>
      <c r="I60" s="19"/>
      <c r="J60" s="19"/>
      <c r="K60" s="20"/>
    </row>
    <row r="61" spans="1:39" ht="16.5" customHeight="1" thickBot="1" x14ac:dyDescent="0.3">
      <c r="A61" s="82"/>
      <c r="B61" s="257"/>
      <c r="C61" s="258"/>
      <c r="D61" s="83" t="s">
        <v>3</v>
      </c>
      <c r="E61" s="84">
        <f>IF(D60="SÍ",E60,0)</f>
        <v>0</v>
      </c>
      <c r="F61" s="19"/>
      <c r="H61" s="19"/>
      <c r="I61" s="19"/>
      <c r="J61" s="85"/>
      <c r="K61" s="28"/>
    </row>
    <row r="62" spans="1:39" ht="15" thickBot="1" x14ac:dyDescent="0.3">
      <c r="A62" s="82"/>
      <c r="B62" s="86"/>
      <c r="C62" s="13"/>
      <c r="D62" s="13"/>
      <c r="E62" s="13"/>
      <c r="F62" s="13"/>
      <c r="H62" s="13"/>
      <c r="I62" s="13"/>
      <c r="J62" s="85"/>
      <c r="K62" s="28"/>
    </row>
    <row r="63" spans="1:39" ht="16.5" thickBot="1" x14ac:dyDescent="0.3">
      <c r="A63" s="82"/>
      <c r="B63" s="87"/>
      <c r="C63" s="88"/>
      <c r="D63" s="89"/>
      <c r="E63" s="248" t="s">
        <v>254</v>
      </c>
      <c r="F63" s="249"/>
      <c r="G63" s="250"/>
      <c r="H63" s="90" t="e">
        <f>IF((I30+K48+K57+E61)&gt;10,10,(I30+K48+K57+E61))</f>
        <v>#VALUE!</v>
      </c>
      <c r="I63" s="89"/>
      <c r="J63" s="89"/>
      <c r="K63" s="91"/>
      <c r="M63" s="14"/>
    </row>
    <row r="64" spans="1:39" x14ac:dyDescent="0.25">
      <c r="A64" s="16"/>
      <c r="B64" s="13"/>
      <c r="C64" s="13"/>
      <c r="D64" s="13"/>
      <c r="E64" s="13"/>
      <c r="M64" s="14"/>
      <c r="N64" s="14"/>
    </row>
    <row r="65" spans="9:14" ht="20.25" customHeight="1" x14ac:dyDescent="0.25">
      <c r="M65" s="14"/>
      <c r="N65" s="14"/>
    </row>
    <row r="66" spans="9:14" x14ac:dyDescent="0.25">
      <c r="I66" s="106"/>
    </row>
  </sheetData>
  <sheetProtection algorithmName="SHA-512" hashValue="O6zI5Ll+s52HGZW0XT2BzhFOZ6YtgnqJ7MKUjFJ2DAEourF07dEfUEGoRaL4Ea0vOiMyrLdgD6pQXBYCJir6Vw==" saltValue="z52FvqGGWOL8tNS7VlUL5w==" spinCount="100000" sheet="1" objects="1" scenarios="1"/>
  <mergeCells count="52">
    <mergeCell ref="I18:I19"/>
    <mergeCell ref="C18:D18"/>
    <mergeCell ref="C19:D19"/>
    <mergeCell ref="C9:E9"/>
    <mergeCell ref="C10:E10"/>
    <mergeCell ref="C11:E11"/>
    <mergeCell ref="B1:E1"/>
    <mergeCell ref="C5:H5"/>
    <mergeCell ref="C7:E7"/>
    <mergeCell ref="C8:E8"/>
    <mergeCell ref="C37:D37"/>
    <mergeCell ref="B33:B34"/>
    <mergeCell ref="C36:D36"/>
    <mergeCell ref="C22:D22"/>
    <mergeCell ref="I20:I24"/>
    <mergeCell ref="C21:D21"/>
    <mergeCell ref="C23:D23"/>
    <mergeCell ref="C24:D24"/>
    <mergeCell ref="I25:I27"/>
    <mergeCell ref="C26:D26"/>
    <mergeCell ref="C27:D27"/>
    <mergeCell ref="I28:I29"/>
    <mergeCell ref="C29:D29"/>
    <mergeCell ref="E63:G63"/>
    <mergeCell ref="C39:D39"/>
    <mergeCell ref="C40:D40"/>
    <mergeCell ref="C41:D41"/>
    <mergeCell ref="C42:D42"/>
    <mergeCell ref="C45:D45"/>
    <mergeCell ref="C46:D46"/>
    <mergeCell ref="C47:D47"/>
    <mergeCell ref="C54:D54"/>
    <mergeCell ref="B60:C61"/>
    <mergeCell ref="C55:D55"/>
    <mergeCell ref="C56:D56"/>
    <mergeCell ref="B51:B52"/>
    <mergeCell ref="C43:D43"/>
    <mergeCell ref="C44:D44"/>
    <mergeCell ref="H45:I45"/>
    <mergeCell ref="H46:I46"/>
    <mergeCell ref="H47:I47"/>
    <mergeCell ref="H35:I35"/>
    <mergeCell ref="H36:I36"/>
    <mergeCell ref="H41:I41"/>
    <mergeCell ref="H42:I42"/>
    <mergeCell ref="H43:I43"/>
    <mergeCell ref="H38:I38"/>
    <mergeCell ref="H39:I39"/>
    <mergeCell ref="H40:I40"/>
    <mergeCell ref="H44:I44"/>
    <mergeCell ref="H37:I37"/>
    <mergeCell ref="C38:D38"/>
  </mergeCells>
  <conditionalFormatting sqref="E21:E24 E18:E19">
    <cfRule type="cellIs" dxfId="32" priority="100" operator="lessThan">
      <formula>$E$16</formula>
    </cfRule>
  </conditionalFormatting>
  <conditionalFormatting sqref="E36:E47">
    <cfRule type="cellIs" dxfId="31" priority="99" operator="lessThan">
      <formula>$E$34</formula>
    </cfRule>
  </conditionalFormatting>
  <conditionalFormatting sqref="E26:E27">
    <cfRule type="cellIs" dxfId="30" priority="97" operator="lessThan">
      <formula>$E$16</formula>
    </cfRule>
  </conditionalFormatting>
  <conditionalFormatting sqref="E29">
    <cfRule type="cellIs" dxfId="29" priority="70" operator="lessThan">
      <formula>$E$16</formula>
    </cfRule>
  </conditionalFormatting>
  <conditionalFormatting sqref="E54:E55">
    <cfRule type="cellIs" dxfId="28" priority="67" operator="lessThan">
      <formula>$E$34</formula>
    </cfRule>
  </conditionalFormatting>
  <conditionalFormatting sqref="E56">
    <cfRule type="cellIs" dxfId="27" priority="66" operator="lessThan">
      <formula>$E$34</formula>
    </cfRule>
  </conditionalFormatting>
  <conditionalFormatting sqref="H54">
    <cfRule type="cellIs" dxfId="26" priority="65" operator="lessThan">
      <formula>$E$34</formula>
    </cfRule>
  </conditionalFormatting>
  <conditionalFormatting sqref="H55">
    <cfRule type="cellIs" dxfId="25" priority="64" operator="lessThan">
      <formula>$E$34</formula>
    </cfRule>
  </conditionalFormatting>
  <conditionalFormatting sqref="H56">
    <cfRule type="cellIs" dxfId="24" priority="63" operator="lessThan">
      <formula>$E$34</formula>
    </cfRule>
  </conditionalFormatting>
  <conditionalFormatting sqref="J33:K33">
    <cfRule type="expression" dxfId="23" priority="28">
      <formula>$C$3="A"</formula>
    </cfRule>
  </conditionalFormatting>
  <conditionalFormatting sqref="J51:K51">
    <cfRule type="expression" dxfId="22" priority="27">
      <formula>$C$3="A"</formula>
    </cfRule>
  </conditionalFormatting>
  <conditionalFormatting sqref="J34:K34">
    <cfRule type="expression" dxfId="21" priority="25">
      <formula>$C$3="C"</formula>
    </cfRule>
    <cfRule type="expression" dxfId="20" priority="26">
      <formula>$C$3="B"</formula>
    </cfRule>
  </conditionalFormatting>
  <conditionalFormatting sqref="J52:K52">
    <cfRule type="expression" dxfId="19" priority="23">
      <formula>$C$3="C"</formula>
    </cfRule>
    <cfRule type="expression" dxfId="18" priority="24">
      <formula>$C$3="B"</formula>
    </cfRule>
  </conditionalFormatting>
  <conditionalFormatting sqref="I7">
    <cfRule type="expression" dxfId="17" priority="22">
      <formula>COUNTIF(H8:H12,"SÍ")</formula>
    </cfRule>
  </conditionalFormatting>
  <conditionalFormatting sqref="I8">
    <cfRule type="expression" dxfId="16" priority="21">
      <formula>H8="SÍ"</formula>
    </cfRule>
  </conditionalFormatting>
  <conditionalFormatting sqref="I9">
    <cfRule type="expression" dxfId="15" priority="20">
      <formula>H9="SÍ"</formula>
    </cfRule>
  </conditionalFormatting>
  <conditionalFormatting sqref="I10">
    <cfRule type="expression" dxfId="14" priority="19">
      <formula>H10="SÍ"</formula>
    </cfRule>
  </conditionalFormatting>
  <conditionalFormatting sqref="I11">
    <cfRule type="expression" dxfId="13" priority="18">
      <formula>H11="SÍ"</formula>
    </cfRule>
  </conditionalFormatting>
  <conditionalFormatting sqref="J7">
    <cfRule type="expression" dxfId="12" priority="16">
      <formula>COUNTIF(I8:I12,"SÍ")</formula>
    </cfRule>
  </conditionalFormatting>
  <conditionalFormatting sqref="J8">
    <cfRule type="expression" dxfId="11" priority="15">
      <formula>I8="SÍ"</formula>
    </cfRule>
    <cfRule type="expression" dxfId="10" priority="9">
      <formula>AND(G8="SÍ",H8="SÍ",I8="NO")</formula>
    </cfRule>
  </conditionalFormatting>
  <conditionalFormatting sqref="J9">
    <cfRule type="expression" dxfId="9" priority="14">
      <formula>I9="SÍ"</formula>
    </cfRule>
    <cfRule type="expression" dxfId="8" priority="8">
      <formula>AND(G9="SÍ",H9="SÍ",I9="NO")</formula>
    </cfRule>
  </conditionalFormatting>
  <conditionalFormatting sqref="J6">
    <cfRule type="expression" dxfId="7" priority="10">
      <formula>AND(G8="SÍ",H8="SÍ",I8="NO")</formula>
    </cfRule>
    <cfRule type="expression" dxfId="6" priority="7">
      <formula>AND(G9="SÍ",H9="SÍ",I9="NO")</formula>
    </cfRule>
    <cfRule type="expression" dxfId="5" priority="2">
      <formula>AND(G10="SÍ",H10="SÍ",I10="NO")</formula>
    </cfRule>
    <cfRule type="expression" dxfId="0" priority="1">
      <formula>AND(G11="SÍ",H11="SÍ",I11="NO")</formula>
    </cfRule>
  </conditionalFormatting>
  <conditionalFormatting sqref="J10">
    <cfRule type="expression" dxfId="4" priority="5">
      <formula>AND(G10="SÍ",H10="SÍ",I10="NO")</formula>
    </cfRule>
    <cfRule type="expression" dxfId="3" priority="6">
      <formula>I10="SÍ"</formula>
    </cfRule>
  </conditionalFormatting>
  <conditionalFormatting sqref="J11">
    <cfRule type="expression" dxfId="2" priority="3">
      <formula>AND(G11="SÍ",H11="SÍ",I11="NO")</formula>
    </cfRule>
    <cfRule type="expression" dxfId="1" priority="4">
      <formula>I11="SÍ"</formula>
    </cfRule>
  </conditionalFormatting>
  <dataValidations count="5">
    <dataValidation type="list" allowBlank="1" showInputMessage="1" showErrorMessage="1" sqref="G36:G47">
      <formula1>FESTIVALS</formula1>
    </dataValidation>
    <dataValidation type="list" allowBlank="1" showInputMessage="1" showErrorMessage="1" sqref="B36:B47 B54:B56">
      <formula1>TIPUS_PROJECTES</formula1>
    </dataValidation>
    <dataValidation type="list" allowBlank="1" showInputMessage="1" showErrorMessage="1" sqref="C3">
      <formula1>MODALITATS</formula1>
    </dataValidation>
    <dataValidation type="list" allowBlank="1" showInputMessage="1" showErrorMessage="1" sqref="H36:I47">
      <formula1>INDIRECT(M36)</formula1>
    </dataValidation>
    <dataValidation type="list" allowBlank="1" showInputMessage="1" showErrorMessage="1" sqref="E18:E19 E21:E24 E26:E27 E29 E36:E47 E54:E56">
      <formula1>ANYS_PROD</formula1>
    </dataValidation>
  </dataValidations>
  <pageMargins left="0.70866141732283472" right="0.70866141732283472" top="0.52083333333333337" bottom="0.74803149606299213" header="0.31496062992125984" footer="0.31496062992125984"/>
  <pageSetup paperSize="9" scale="16" orientation="portrait" r:id="rId1"/>
  <headerFooter>
    <oddHeader>&amp;L&amp;G</oddHeader>
    <oddFooter>&amp;R&amp;F</oddFooter>
  </headerFooter>
  <rowBreaks count="1" manualBreakCount="1">
    <brk id="58" max="1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INFORMACIÓ!$B$3:$B$4</xm:f>
          </x14:formula1>
          <xm:sqref>D60 G8:H11</xm:sqref>
        </x14:dataValidation>
        <x14:dataValidation type="list" allowBlank="1" showInputMessage="1" showErrorMessage="1">
          <x14:formula1>
            <xm:f>INFORMACIÓ!$G$2:$G$3</xm:f>
          </x14:formula1>
          <xm:sqref>J36:J47</xm:sqref>
        </x14:dataValidation>
        <x14:dataValidation type="list" allowBlank="1" showInputMessage="1" showErrorMessage="1">
          <x14:formula1>
            <xm:f>INFORMACIÓ!$B$3:$B$4</xm:f>
          </x14:formula1>
          <xm:sqref>I8:I11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zoomScaleNormal="100" workbookViewId="0">
      <selection activeCell="A13" sqref="A13"/>
    </sheetView>
  </sheetViews>
  <sheetFormatPr defaultColWidth="9.140625" defaultRowHeight="15" x14ac:dyDescent="0.25"/>
  <cols>
    <col min="1" max="1" width="29.28515625" style="154" bestFit="1" customWidth="1"/>
    <col min="2" max="2" width="14.5703125" style="154" bestFit="1" customWidth="1"/>
    <col min="3" max="3" width="4.28515625" style="154" bestFit="1" customWidth="1"/>
    <col min="4" max="4" width="9.140625" style="154"/>
    <col min="5" max="5" width="32.42578125" style="154" customWidth="1"/>
    <col min="6" max="9" width="9.140625" style="154"/>
    <col min="10" max="10" width="132" style="154" bestFit="1" customWidth="1"/>
    <col min="11" max="16384" width="9.140625" style="154"/>
  </cols>
  <sheetData>
    <row r="1" spans="1:10" x14ac:dyDescent="0.25">
      <c r="A1" s="152" t="s">
        <v>45</v>
      </c>
      <c r="B1" s="153">
        <v>2023</v>
      </c>
      <c r="E1" s="157" t="s">
        <v>246</v>
      </c>
      <c r="G1" s="153" t="s">
        <v>132</v>
      </c>
      <c r="J1" s="157" t="s">
        <v>136</v>
      </c>
    </row>
    <row r="2" spans="1:10" x14ac:dyDescent="0.25">
      <c r="B2" s="150"/>
      <c r="C2" s="151"/>
      <c r="E2" s="177" t="s">
        <v>40</v>
      </c>
      <c r="G2" s="154" t="s">
        <v>134</v>
      </c>
      <c r="J2" s="158" t="s">
        <v>48</v>
      </c>
    </row>
    <row r="3" spans="1:10" x14ac:dyDescent="0.25">
      <c r="A3" s="155" t="s">
        <v>47</v>
      </c>
      <c r="B3" s="155" t="s">
        <v>1</v>
      </c>
      <c r="C3" s="155"/>
      <c r="E3" s="177" t="s">
        <v>41</v>
      </c>
      <c r="G3" s="154" t="s">
        <v>133</v>
      </c>
      <c r="J3" s="159" t="s">
        <v>49</v>
      </c>
    </row>
    <row r="4" spans="1:10" x14ac:dyDescent="0.25">
      <c r="A4" s="155" t="s">
        <v>46</v>
      </c>
      <c r="B4" s="155" t="s">
        <v>2</v>
      </c>
      <c r="C4" s="155"/>
      <c r="E4" s="177" t="s">
        <v>42</v>
      </c>
      <c r="J4" s="160" t="s">
        <v>50</v>
      </c>
    </row>
    <row r="5" spans="1:10" x14ac:dyDescent="0.25">
      <c r="C5" s="155"/>
      <c r="E5" s="177" t="s">
        <v>43</v>
      </c>
      <c r="J5" s="161" t="s">
        <v>51</v>
      </c>
    </row>
    <row r="6" spans="1:10" x14ac:dyDescent="0.25">
      <c r="C6" s="155"/>
      <c r="E6" s="177" t="s">
        <v>44</v>
      </c>
      <c r="J6" s="161" t="s">
        <v>52</v>
      </c>
    </row>
    <row r="7" spans="1:10" x14ac:dyDescent="0.25">
      <c r="A7" s="157" t="s">
        <v>26</v>
      </c>
      <c r="C7" s="155"/>
      <c r="J7" s="161" t="s">
        <v>53</v>
      </c>
    </row>
    <row r="8" spans="1:10" x14ac:dyDescent="0.25">
      <c r="A8" s="177" t="s">
        <v>27</v>
      </c>
      <c r="C8" s="155"/>
      <c r="J8" s="161" t="s">
        <v>54</v>
      </c>
    </row>
    <row r="9" spans="1:10" x14ac:dyDescent="0.25">
      <c r="A9" s="177" t="s">
        <v>28</v>
      </c>
      <c r="E9" s="157" t="s">
        <v>247</v>
      </c>
      <c r="J9" s="161" t="s">
        <v>55</v>
      </c>
    </row>
    <row r="10" spans="1:10" x14ac:dyDescent="0.25">
      <c r="A10" s="177" t="s">
        <v>29</v>
      </c>
      <c r="E10" s="177" t="s">
        <v>40</v>
      </c>
      <c r="J10" s="161" t="s">
        <v>56</v>
      </c>
    </row>
    <row r="11" spans="1:10" x14ac:dyDescent="0.25">
      <c r="E11" s="177" t="s">
        <v>41</v>
      </c>
      <c r="J11" s="161" t="s">
        <v>57</v>
      </c>
    </row>
    <row r="12" spans="1:10" x14ac:dyDescent="0.25">
      <c r="A12" s="153" t="s">
        <v>30</v>
      </c>
      <c r="E12" s="177" t="s">
        <v>248</v>
      </c>
      <c r="J12" s="161" t="s">
        <v>58</v>
      </c>
    </row>
    <row r="13" spans="1:10" x14ac:dyDescent="0.25">
      <c r="A13" s="156">
        <v>1</v>
      </c>
      <c r="E13" s="177" t="s">
        <v>249</v>
      </c>
      <c r="J13" s="161" t="s">
        <v>59</v>
      </c>
    </row>
    <row r="14" spans="1:10" x14ac:dyDescent="0.25">
      <c r="A14" s="156">
        <v>2</v>
      </c>
      <c r="J14" s="161" t="s">
        <v>60</v>
      </c>
    </row>
    <row r="15" spans="1:10" x14ac:dyDescent="0.25">
      <c r="J15" s="161" t="s">
        <v>61</v>
      </c>
    </row>
    <row r="16" spans="1:10" x14ac:dyDescent="0.25">
      <c r="A16" s="157" t="s">
        <v>34</v>
      </c>
      <c r="J16" s="161" t="s">
        <v>62</v>
      </c>
    </row>
    <row r="17" spans="1:10" x14ac:dyDescent="0.25">
      <c r="A17" s="178">
        <v>2024</v>
      </c>
      <c r="J17" s="161" t="s">
        <v>113</v>
      </c>
    </row>
    <row r="18" spans="1:10" x14ac:dyDescent="0.25">
      <c r="A18" s="178">
        <v>2023</v>
      </c>
      <c r="J18" s="161" t="s">
        <v>63</v>
      </c>
    </row>
    <row r="19" spans="1:10" x14ac:dyDescent="0.25">
      <c r="A19" s="178">
        <v>2022</v>
      </c>
      <c r="J19" s="161" t="s">
        <v>64</v>
      </c>
    </row>
    <row r="20" spans="1:10" x14ac:dyDescent="0.25">
      <c r="A20" s="178">
        <v>2021</v>
      </c>
      <c r="J20" s="162" t="s">
        <v>65</v>
      </c>
    </row>
    <row r="21" spans="1:10" x14ac:dyDescent="0.25">
      <c r="A21" s="178">
        <v>2020</v>
      </c>
      <c r="J21" s="161" t="s">
        <v>66</v>
      </c>
    </row>
    <row r="22" spans="1:10" x14ac:dyDescent="0.25">
      <c r="A22" s="178">
        <v>2019</v>
      </c>
      <c r="J22" s="163" t="s">
        <v>67</v>
      </c>
    </row>
    <row r="23" spans="1:10" x14ac:dyDescent="0.25">
      <c r="A23" s="178">
        <v>2018</v>
      </c>
      <c r="J23" s="159" t="s">
        <v>68</v>
      </c>
    </row>
    <row r="24" spans="1:10" x14ac:dyDescent="0.25">
      <c r="A24" s="178">
        <v>2017</v>
      </c>
      <c r="J24" s="160" t="s">
        <v>135</v>
      </c>
    </row>
    <row r="25" spans="1:10" x14ac:dyDescent="0.25">
      <c r="J25" s="162" t="s">
        <v>69</v>
      </c>
    </row>
    <row r="26" spans="1:10" x14ac:dyDescent="0.25">
      <c r="J26" s="161" t="s">
        <v>70</v>
      </c>
    </row>
    <row r="27" spans="1:10" x14ac:dyDescent="0.25">
      <c r="J27" s="161" t="s">
        <v>71</v>
      </c>
    </row>
    <row r="28" spans="1:10" x14ac:dyDescent="0.25">
      <c r="J28" s="161" t="s">
        <v>72</v>
      </c>
    </row>
    <row r="29" spans="1:10" x14ac:dyDescent="0.25">
      <c r="J29" s="163" t="s">
        <v>73</v>
      </c>
    </row>
    <row r="30" spans="1:10" x14ac:dyDescent="0.25">
      <c r="J30" s="159" t="s">
        <v>74</v>
      </c>
    </row>
    <row r="31" spans="1:10" x14ac:dyDescent="0.25">
      <c r="J31" s="160" t="s">
        <v>75</v>
      </c>
    </row>
    <row r="32" spans="1:10" x14ac:dyDescent="0.25">
      <c r="J32" s="161" t="s">
        <v>76</v>
      </c>
    </row>
    <row r="33" spans="10:10" x14ac:dyDescent="0.25">
      <c r="J33" s="161" t="s">
        <v>77</v>
      </c>
    </row>
    <row r="34" spans="10:10" x14ac:dyDescent="0.25">
      <c r="J34" s="161" t="s">
        <v>78</v>
      </c>
    </row>
    <row r="35" spans="10:10" x14ac:dyDescent="0.25">
      <c r="J35" s="161" t="s">
        <v>79</v>
      </c>
    </row>
    <row r="36" spans="10:10" x14ac:dyDescent="0.25">
      <c r="J36" s="161" t="s">
        <v>80</v>
      </c>
    </row>
    <row r="37" spans="10:10" x14ac:dyDescent="0.25">
      <c r="J37" s="161" t="s">
        <v>81</v>
      </c>
    </row>
    <row r="38" spans="10:10" x14ac:dyDescent="0.25">
      <c r="J38" s="161" t="s">
        <v>82</v>
      </c>
    </row>
    <row r="39" spans="10:10" x14ac:dyDescent="0.25">
      <c r="J39" s="161" t="s">
        <v>83</v>
      </c>
    </row>
    <row r="40" spans="10:10" x14ac:dyDescent="0.25">
      <c r="J40" s="161" t="s">
        <v>84</v>
      </c>
    </row>
    <row r="41" spans="10:10" x14ac:dyDescent="0.25">
      <c r="J41" s="162" t="s">
        <v>85</v>
      </c>
    </row>
    <row r="42" spans="10:10" x14ac:dyDescent="0.25">
      <c r="J42" s="162" t="s">
        <v>86</v>
      </c>
    </row>
    <row r="43" spans="10:10" x14ac:dyDescent="0.25">
      <c r="J43" s="161" t="s">
        <v>87</v>
      </c>
    </row>
    <row r="44" spans="10:10" x14ac:dyDescent="0.25">
      <c r="J44" s="161" t="s">
        <v>88</v>
      </c>
    </row>
    <row r="45" spans="10:10" x14ac:dyDescent="0.25">
      <c r="J45" s="161" t="s">
        <v>89</v>
      </c>
    </row>
    <row r="46" spans="10:10" x14ac:dyDescent="0.25">
      <c r="J46" s="161" t="s">
        <v>90</v>
      </c>
    </row>
    <row r="47" spans="10:10" x14ac:dyDescent="0.25">
      <c r="J47" s="163" t="s">
        <v>91</v>
      </c>
    </row>
    <row r="48" spans="10:10" x14ac:dyDescent="0.25">
      <c r="J48" s="160" t="s">
        <v>92</v>
      </c>
    </row>
    <row r="49" spans="10:10" x14ac:dyDescent="0.25">
      <c r="J49" s="163" t="s">
        <v>93</v>
      </c>
    </row>
    <row r="50" spans="10:10" x14ac:dyDescent="0.25">
      <c r="J50" s="160" t="s">
        <v>94</v>
      </c>
    </row>
    <row r="51" spans="10:10" x14ac:dyDescent="0.25">
      <c r="J51" s="162" t="s">
        <v>95</v>
      </c>
    </row>
    <row r="52" spans="10:10" x14ac:dyDescent="0.25">
      <c r="J52" s="161" t="s">
        <v>96</v>
      </c>
    </row>
    <row r="53" spans="10:10" x14ac:dyDescent="0.25">
      <c r="J53" s="161" t="s">
        <v>97</v>
      </c>
    </row>
    <row r="54" spans="10:10" x14ac:dyDescent="0.25">
      <c r="J54" s="161" t="s">
        <v>98</v>
      </c>
    </row>
    <row r="55" spans="10:10" x14ac:dyDescent="0.25">
      <c r="J55" s="163" t="s">
        <v>99</v>
      </c>
    </row>
    <row r="56" spans="10:10" x14ac:dyDescent="0.25">
      <c r="J56" s="160" t="s">
        <v>100</v>
      </c>
    </row>
    <row r="57" spans="10:10" x14ac:dyDescent="0.25">
      <c r="J57" s="163" t="s">
        <v>101</v>
      </c>
    </row>
    <row r="58" spans="10:10" x14ac:dyDescent="0.25">
      <c r="J58" s="159" t="s">
        <v>102</v>
      </c>
    </row>
    <row r="59" spans="10:10" x14ac:dyDescent="0.25">
      <c r="J59" s="160" t="s">
        <v>103</v>
      </c>
    </row>
    <row r="60" spans="10:10" x14ac:dyDescent="0.25">
      <c r="J60" s="161" t="s">
        <v>104</v>
      </c>
    </row>
    <row r="61" spans="10:10" x14ac:dyDescent="0.25">
      <c r="J61" s="161" t="s">
        <v>105</v>
      </c>
    </row>
    <row r="62" spans="10:10" x14ac:dyDescent="0.25">
      <c r="J62" s="163" t="s">
        <v>125</v>
      </c>
    </row>
    <row r="63" spans="10:10" x14ac:dyDescent="0.25">
      <c r="J63" s="160" t="s">
        <v>126</v>
      </c>
    </row>
    <row r="64" spans="10:10" x14ac:dyDescent="0.25">
      <c r="J64" s="161" t="s">
        <v>106</v>
      </c>
    </row>
    <row r="65" spans="10:10" x14ac:dyDescent="0.25">
      <c r="J65" s="161" t="s">
        <v>107</v>
      </c>
    </row>
    <row r="66" spans="10:10" x14ac:dyDescent="0.25">
      <c r="J66" s="161" t="s">
        <v>127</v>
      </c>
    </row>
    <row r="67" spans="10:10" x14ac:dyDescent="0.25">
      <c r="J67" s="161" t="s">
        <v>130</v>
      </c>
    </row>
    <row r="68" spans="10:10" x14ac:dyDescent="0.25">
      <c r="J68" s="161" t="s">
        <v>131</v>
      </c>
    </row>
    <row r="69" spans="10:10" x14ac:dyDescent="0.25">
      <c r="J69"/>
    </row>
    <row r="70" spans="10:10" x14ac:dyDescent="0.25">
      <c r="J70"/>
    </row>
    <row r="71" spans="10:10" x14ac:dyDescent="0.25">
      <c r="J71"/>
    </row>
    <row r="72" spans="10:10" x14ac:dyDescent="0.25">
      <c r="J72"/>
    </row>
    <row r="73" spans="10:10" x14ac:dyDescent="0.25">
      <c r="J73"/>
    </row>
    <row r="74" spans="10:10" x14ac:dyDescent="0.25">
      <c r="J74"/>
    </row>
    <row r="75" spans="10:10" x14ac:dyDescent="0.25">
      <c r="J75"/>
    </row>
    <row r="76" spans="10:10" x14ac:dyDescent="0.25">
      <c r="J76"/>
    </row>
    <row r="77" spans="10:10" x14ac:dyDescent="0.25">
      <c r="J77"/>
    </row>
    <row r="78" spans="10:10" x14ac:dyDescent="0.25">
      <c r="J78"/>
    </row>
    <row r="79" spans="10:10" x14ac:dyDescent="0.25">
      <c r="J79"/>
    </row>
    <row r="80" spans="10:10" x14ac:dyDescent="0.25">
      <c r="J80"/>
    </row>
    <row r="81" spans="10:10" x14ac:dyDescent="0.25">
      <c r="J81"/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Footer>&amp;R&amp;F</oddFooter>
  </headerFooter>
  <tableParts count="5"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2"/>
  <sheetViews>
    <sheetView workbookViewId="0">
      <pane ySplit="2" topLeftCell="A3" activePane="bottomLeft" state="frozen"/>
      <selection activeCell="C9" sqref="C9:E9"/>
      <selection pane="bottomLeft" activeCell="C9" sqref="C9:E9"/>
    </sheetView>
  </sheetViews>
  <sheetFormatPr defaultColWidth="9.140625" defaultRowHeight="15" x14ac:dyDescent="0.25"/>
  <cols>
    <col min="1" max="1" width="10.140625" style="121" customWidth="1"/>
    <col min="2" max="2" width="105.85546875" style="122" bestFit="1" customWidth="1"/>
    <col min="3" max="3" width="79.7109375" style="121" bestFit="1" customWidth="1"/>
    <col min="4" max="4" width="18.5703125" style="120" bestFit="1" customWidth="1"/>
    <col min="5" max="5" width="12.85546875" style="120" bestFit="1" customWidth="1"/>
    <col min="6" max="8" width="9.140625" style="120"/>
    <col min="9" max="16384" width="9.140625" style="121"/>
  </cols>
  <sheetData>
    <row r="2" spans="1:8" x14ac:dyDescent="0.25">
      <c r="B2" s="146" t="s">
        <v>205</v>
      </c>
      <c r="C2" s="147" t="s">
        <v>108</v>
      </c>
      <c r="D2" s="148" t="s">
        <v>134</v>
      </c>
      <c r="E2" s="148" t="s">
        <v>133</v>
      </c>
      <c r="F2" s="148" t="s">
        <v>3</v>
      </c>
      <c r="G2" s="146" t="s">
        <v>204</v>
      </c>
      <c r="H2" s="146" t="s">
        <v>204</v>
      </c>
    </row>
    <row r="3" spans="1:8" x14ac:dyDescent="0.25">
      <c r="A3" s="121" t="str">
        <f>CONCATENATE(B3,C3)</f>
        <v>1.Internationale Filmfestspiele Berlin. BerlinaleSecció oficial a concurs i secció fora de concurs</v>
      </c>
      <c r="B3" s="126" t="s">
        <v>48</v>
      </c>
      <c r="C3" s="123" t="s">
        <v>114</v>
      </c>
      <c r="D3" s="124">
        <v>2</v>
      </c>
      <c r="E3" s="124">
        <v>4</v>
      </c>
      <c r="F3" s="125">
        <f>D3+E3</f>
        <v>6</v>
      </c>
      <c r="G3" s="120" t="s">
        <v>137</v>
      </c>
      <c r="H3" s="120" t="s">
        <v>210</v>
      </c>
    </row>
    <row r="4" spans="1:8" x14ac:dyDescent="0.25">
      <c r="A4" s="121" t="str">
        <f t="shared" ref="A4:A67" si="0">CONCATENATE(B4,C4)</f>
        <v>1.Internationale Filmfestspiele Berlin. BerlinalePanorama</v>
      </c>
      <c r="B4" s="126" t="s">
        <v>48</v>
      </c>
      <c r="C4" s="127" t="s">
        <v>110</v>
      </c>
      <c r="D4" s="128">
        <v>2</v>
      </c>
      <c r="E4" s="128">
        <v>3</v>
      </c>
      <c r="F4" s="129">
        <f t="shared" ref="F4:F78" si="1">D4+E4</f>
        <v>5</v>
      </c>
      <c r="G4" s="120" t="s">
        <v>137</v>
      </c>
      <c r="H4" s="120" t="s">
        <v>211</v>
      </c>
    </row>
    <row r="5" spans="1:8" x14ac:dyDescent="0.25">
      <c r="A5" s="121" t="str">
        <f t="shared" si="0"/>
        <v>1.Internationale Filmfestspiele Berlin. BerlinaleResta de seccions</v>
      </c>
      <c r="B5" s="130" t="s">
        <v>48</v>
      </c>
      <c r="C5" s="131" t="s">
        <v>109</v>
      </c>
      <c r="D5" s="132">
        <v>1</v>
      </c>
      <c r="E5" s="132">
        <v>2</v>
      </c>
      <c r="F5" s="133">
        <f t="shared" si="1"/>
        <v>3</v>
      </c>
      <c r="G5" s="120" t="s">
        <v>137</v>
      </c>
      <c r="H5" s="120" t="s">
        <v>212</v>
      </c>
    </row>
    <row r="6" spans="1:8" x14ac:dyDescent="0.25">
      <c r="A6" s="121" t="str">
        <f t="shared" si="0"/>
        <v>2.Stuttgart International Festival of Animated Films (ITFS)Totes les seccions</v>
      </c>
      <c r="B6" s="119" t="s">
        <v>49</v>
      </c>
      <c r="C6" s="121" t="s">
        <v>111</v>
      </c>
      <c r="D6" s="120">
        <v>1</v>
      </c>
      <c r="E6" s="120">
        <v>2</v>
      </c>
      <c r="F6" s="120">
        <f t="shared" si="1"/>
        <v>3</v>
      </c>
      <c r="G6" s="120" t="s">
        <v>138</v>
      </c>
      <c r="H6" s="120" t="s">
        <v>138</v>
      </c>
    </row>
    <row r="7" spans="1:8" x14ac:dyDescent="0.25">
      <c r="A7" s="121" t="str">
        <f t="shared" si="0"/>
        <v>3.Festival Internacional de Cine de Mar del PlataTotes les seccions</v>
      </c>
      <c r="B7" s="119" t="s">
        <v>50</v>
      </c>
      <c r="C7" s="121" t="s">
        <v>111</v>
      </c>
      <c r="D7" s="120">
        <v>1</v>
      </c>
      <c r="E7" s="120">
        <v>2</v>
      </c>
      <c r="F7" s="120">
        <f t="shared" si="1"/>
        <v>3</v>
      </c>
      <c r="G7" s="120" t="s">
        <v>140</v>
      </c>
      <c r="H7" s="120" t="s">
        <v>140</v>
      </c>
    </row>
    <row r="8" spans="1:8" x14ac:dyDescent="0.25">
      <c r="A8" s="121" t="str">
        <f t="shared" si="0"/>
        <v>4.BAFICI- Buenos Aires Festival Internacional de Cine IndependienteTotes les seccions</v>
      </c>
      <c r="B8" s="119" t="s">
        <v>51</v>
      </c>
      <c r="C8" s="121" t="s">
        <v>111</v>
      </c>
      <c r="D8" s="120">
        <v>1</v>
      </c>
      <c r="E8" s="120">
        <v>2</v>
      </c>
      <c r="F8" s="120">
        <f t="shared" si="1"/>
        <v>3</v>
      </c>
      <c r="G8" s="120" t="s">
        <v>139</v>
      </c>
      <c r="H8" s="120" t="s">
        <v>139</v>
      </c>
    </row>
    <row r="9" spans="1:8" x14ac:dyDescent="0.25">
      <c r="A9" s="121" t="str">
        <f t="shared" si="0"/>
        <v>5.Brussels International Animation Film Festival Totes les seccions</v>
      </c>
      <c r="B9" s="119" t="s">
        <v>52</v>
      </c>
      <c r="C9" s="121" t="s">
        <v>111</v>
      </c>
      <c r="D9" s="120">
        <v>1</v>
      </c>
      <c r="E9" s="120">
        <v>2</v>
      </c>
      <c r="F9" s="120">
        <f t="shared" si="1"/>
        <v>3</v>
      </c>
      <c r="G9" s="120" t="s">
        <v>141</v>
      </c>
      <c r="H9" s="120" t="s">
        <v>141</v>
      </c>
    </row>
    <row r="10" spans="1:8" x14ac:dyDescent="0.25">
      <c r="A10" s="121" t="str">
        <f t="shared" si="0"/>
        <v>6.Toronto International Film Festival (tiff.)Totes les seccions</v>
      </c>
      <c r="B10" s="119" t="s">
        <v>53</v>
      </c>
      <c r="C10" s="121" t="s">
        <v>111</v>
      </c>
      <c r="D10" s="120">
        <v>1</v>
      </c>
      <c r="E10" s="120">
        <v>2</v>
      </c>
      <c r="F10" s="120">
        <f t="shared" si="1"/>
        <v>3</v>
      </c>
      <c r="G10" s="120" t="s">
        <v>142</v>
      </c>
      <c r="H10" s="120" t="s">
        <v>142</v>
      </c>
    </row>
    <row r="11" spans="1:8" x14ac:dyDescent="0.25">
      <c r="A11" s="121" t="str">
        <f t="shared" si="0"/>
        <v>7.Hot Doc Canadian International Documentary FestivalsTotes les seccions</v>
      </c>
      <c r="B11" s="119" t="s">
        <v>54</v>
      </c>
      <c r="C11" s="121" t="s">
        <v>111</v>
      </c>
      <c r="D11" s="120">
        <v>1</v>
      </c>
      <c r="E11" s="120">
        <v>2</v>
      </c>
      <c r="F11" s="120">
        <f t="shared" si="1"/>
        <v>3</v>
      </c>
      <c r="G11" s="120" t="s">
        <v>143</v>
      </c>
      <c r="H11" s="120" t="s">
        <v>143</v>
      </c>
    </row>
    <row r="12" spans="1:8" x14ac:dyDescent="0.25">
      <c r="A12" s="121" t="str">
        <f t="shared" si="0"/>
        <v>8.Otawa International Animation FestivalTotes les seccions</v>
      </c>
      <c r="B12" s="119" t="s">
        <v>55</v>
      </c>
      <c r="C12" s="121" t="s">
        <v>111</v>
      </c>
      <c r="D12" s="120">
        <v>1</v>
      </c>
      <c r="E12" s="120">
        <v>2</v>
      </c>
      <c r="F12" s="120">
        <f t="shared" si="1"/>
        <v>3</v>
      </c>
      <c r="G12" s="120" t="s">
        <v>144</v>
      </c>
      <c r="H12" s="120" t="s">
        <v>144</v>
      </c>
    </row>
    <row r="13" spans="1:8" x14ac:dyDescent="0.25">
      <c r="A13" s="121" t="str">
        <f t="shared" si="0"/>
        <v>9.Montréal Film Festival (World Film Festival)Totes les seccions</v>
      </c>
      <c r="B13" s="119" t="s">
        <v>56</v>
      </c>
      <c r="C13" s="121" t="s">
        <v>111</v>
      </c>
      <c r="D13" s="120">
        <v>1</v>
      </c>
      <c r="E13" s="120">
        <v>2</v>
      </c>
      <c r="F13" s="120">
        <f t="shared" si="1"/>
        <v>3</v>
      </c>
      <c r="G13" s="120" t="s">
        <v>145</v>
      </c>
      <c r="H13" s="120" t="s">
        <v>145</v>
      </c>
    </row>
    <row r="14" spans="1:8" x14ac:dyDescent="0.25">
      <c r="A14" s="121" t="str">
        <f t="shared" si="0"/>
        <v>10.Festival Internacional de Cinema de Cartagena de IndiasTotes les seccions</v>
      </c>
      <c r="B14" s="119" t="s">
        <v>57</v>
      </c>
      <c r="C14" s="121" t="s">
        <v>111</v>
      </c>
      <c r="D14" s="120">
        <v>1</v>
      </c>
      <c r="E14" s="120">
        <v>2</v>
      </c>
      <c r="F14" s="120">
        <f t="shared" si="1"/>
        <v>3</v>
      </c>
      <c r="G14" s="120" t="s">
        <v>146</v>
      </c>
      <c r="H14" s="120" t="s">
        <v>146</v>
      </c>
    </row>
    <row r="15" spans="1:8" x14ac:dyDescent="0.25">
      <c r="A15" s="121" t="str">
        <f t="shared" si="0"/>
        <v>11.Busan International Film FestivalTotes les seccions</v>
      </c>
      <c r="B15" s="119" t="s">
        <v>58</v>
      </c>
      <c r="C15" s="121" t="s">
        <v>111</v>
      </c>
      <c r="D15" s="120">
        <v>1</v>
      </c>
      <c r="E15" s="120">
        <v>2</v>
      </c>
      <c r="F15" s="120">
        <f t="shared" si="1"/>
        <v>3</v>
      </c>
      <c r="G15" s="120" t="s">
        <v>147</v>
      </c>
      <c r="H15" s="120" t="s">
        <v>147</v>
      </c>
    </row>
    <row r="16" spans="1:8" x14ac:dyDescent="0.25">
      <c r="A16" s="121" t="str">
        <f t="shared" si="0"/>
        <v>12. CPH DOXTotes les seccions</v>
      </c>
      <c r="B16" s="119" t="s">
        <v>59</v>
      </c>
      <c r="C16" s="121" t="s">
        <v>111</v>
      </c>
      <c r="D16" s="120">
        <v>1</v>
      </c>
      <c r="E16" s="120">
        <v>2</v>
      </c>
      <c r="F16" s="120">
        <f t="shared" si="1"/>
        <v>3</v>
      </c>
      <c r="G16" s="120" t="s">
        <v>148</v>
      </c>
      <c r="H16" s="120" t="s">
        <v>148</v>
      </c>
    </row>
    <row r="17" spans="1:8" x14ac:dyDescent="0.25">
      <c r="A17" s="121" t="str">
        <f t="shared" si="0"/>
        <v>13.Cairo International Film FestivalTotes les seccions</v>
      </c>
      <c r="B17" s="119" t="s">
        <v>60</v>
      </c>
      <c r="C17" s="121" t="s">
        <v>111</v>
      </c>
      <c r="D17" s="120">
        <v>1</v>
      </c>
      <c r="E17" s="120">
        <v>2</v>
      </c>
      <c r="F17" s="120">
        <f t="shared" si="1"/>
        <v>3</v>
      </c>
      <c r="G17" s="120" t="s">
        <v>149</v>
      </c>
      <c r="H17" s="120" t="s">
        <v>149</v>
      </c>
    </row>
    <row r="18" spans="1:8" x14ac:dyDescent="0.25">
      <c r="A18" s="121" t="str">
        <f t="shared" si="0"/>
        <v>14.Tallinn Black Nights Film FestivalTotes les seccions</v>
      </c>
      <c r="B18" s="119" t="s">
        <v>61</v>
      </c>
      <c r="C18" s="121" t="s">
        <v>111</v>
      </c>
      <c r="D18" s="120">
        <v>1</v>
      </c>
      <c r="E18" s="120">
        <v>2</v>
      </c>
      <c r="F18" s="120">
        <f t="shared" si="1"/>
        <v>3</v>
      </c>
      <c r="G18" s="120" t="s">
        <v>150</v>
      </c>
      <c r="H18" s="120" t="s">
        <v>150</v>
      </c>
    </row>
    <row r="19" spans="1:8" x14ac:dyDescent="0.25">
      <c r="A19" s="121" t="str">
        <f t="shared" si="0"/>
        <v>15.Sundance Film FestivalTotes les seccions</v>
      </c>
      <c r="B19" s="119" t="s">
        <v>62</v>
      </c>
      <c r="C19" s="121" t="s">
        <v>111</v>
      </c>
      <c r="D19" s="120">
        <v>1</v>
      </c>
      <c r="E19" s="120">
        <v>2</v>
      </c>
      <c r="F19" s="120">
        <f t="shared" si="1"/>
        <v>3</v>
      </c>
      <c r="G19" s="120" t="s">
        <v>151</v>
      </c>
      <c r="H19" s="120" t="s">
        <v>151</v>
      </c>
    </row>
    <row r="20" spans="1:8" x14ac:dyDescent="0.25">
      <c r="A20" s="121" t="str">
        <f t="shared" si="0"/>
        <v>16.Tribeca Film FestivalSecció per sèries</v>
      </c>
      <c r="B20" s="119" t="s">
        <v>113</v>
      </c>
      <c r="C20" s="121" t="s">
        <v>112</v>
      </c>
      <c r="D20" s="120">
        <v>1</v>
      </c>
      <c r="E20" s="120">
        <v>1</v>
      </c>
      <c r="F20" s="120">
        <f t="shared" si="1"/>
        <v>2</v>
      </c>
      <c r="G20" s="120" t="s">
        <v>152</v>
      </c>
      <c r="H20" s="120" t="s">
        <v>152</v>
      </c>
    </row>
    <row r="21" spans="1:8" x14ac:dyDescent="0.25">
      <c r="A21" s="121" t="str">
        <f t="shared" si="0"/>
        <v>17.SXSW Film Festival AustinTotes les seccions</v>
      </c>
      <c r="B21" s="119" t="s">
        <v>63</v>
      </c>
      <c r="C21" s="121" t="s">
        <v>111</v>
      </c>
      <c r="D21" s="120">
        <v>1</v>
      </c>
      <c r="E21" s="120">
        <v>1</v>
      </c>
      <c r="F21" s="120">
        <f t="shared" si="1"/>
        <v>2</v>
      </c>
      <c r="G21" s="120" t="s">
        <v>153</v>
      </c>
      <c r="H21" s="120" t="s">
        <v>153</v>
      </c>
    </row>
    <row r="22" spans="1:8" x14ac:dyDescent="0.25">
      <c r="A22" s="121" t="str">
        <f t="shared" si="0"/>
        <v>18.New York Film FestivalTotes les seccions</v>
      </c>
      <c r="B22" s="119" t="s">
        <v>64</v>
      </c>
      <c r="C22" s="121" t="s">
        <v>111</v>
      </c>
      <c r="D22" s="120">
        <v>1</v>
      </c>
      <c r="E22" s="120">
        <v>1</v>
      </c>
      <c r="F22" s="120">
        <f t="shared" si="1"/>
        <v>2</v>
      </c>
      <c r="G22" s="120" t="s">
        <v>154</v>
      </c>
      <c r="H22" s="120" t="s">
        <v>154</v>
      </c>
    </row>
    <row r="23" spans="1:8" x14ac:dyDescent="0.25">
      <c r="A23" s="121" t="str">
        <f t="shared" si="0"/>
        <v>19.Festival Internacional de Cinema de CannesSecció oficial a concurs i secció fora de concurs</v>
      </c>
      <c r="B23" s="134" t="s">
        <v>65</v>
      </c>
      <c r="C23" s="135" t="s">
        <v>114</v>
      </c>
      <c r="D23" s="124">
        <v>2</v>
      </c>
      <c r="E23" s="124">
        <v>4</v>
      </c>
      <c r="F23" s="125">
        <f t="shared" si="1"/>
        <v>6</v>
      </c>
      <c r="G23" s="120" t="s">
        <v>155</v>
      </c>
      <c r="H23" s="120" t="s">
        <v>213</v>
      </c>
    </row>
    <row r="24" spans="1:8" x14ac:dyDescent="0.25">
      <c r="A24" s="121" t="str">
        <f t="shared" si="0"/>
        <v>19.Festival Internacional de Cinema de CannesUn Certain Regard / Semaine Internationale de la Critique / Quinzaine des Réalisateurs</v>
      </c>
      <c r="B24" s="136" t="s">
        <v>65</v>
      </c>
      <c r="C24" s="137" t="s">
        <v>115</v>
      </c>
      <c r="D24" s="128">
        <v>2</v>
      </c>
      <c r="E24" s="128">
        <v>3</v>
      </c>
      <c r="F24" s="129">
        <f t="shared" ref="F24:F25" si="2">D24+E24</f>
        <v>5</v>
      </c>
      <c r="G24" s="120" t="s">
        <v>155</v>
      </c>
      <c r="H24" s="120" t="s">
        <v>214</v>
      </c>
    </row>
    <row r="25" spans="1:8" x14ac:dyDescent="0.25">
      <c r="A25" s="121" t="str">
        <f t="shared" si="0"/>
        <v>19.Festival Internacional de Cinema de CannesACID i resta de seccions</v>
      </c>
      <c r="B25" s="138" t="s">
        <v>65</v>
      </c>
      <c r="C25" s="139" t="s">
        <v>116</v>
      </c>
      <c r="D25" s="132">
        <v>1</v>
      </c>
      <c r="E25" s="132">
        <v>2</v>
      </c>
      <c r="F25" s="133">
        <f t="shared" si="2"/>
        <v>3</v>
      </c>
      <c r="G25" s="120" t="s">
        <v>155</v>
      </c>
      <c r="H25" s="120" t="s">
        <v>215</v>
      </c>
    </row>
    <row r="26" spans="1:8" x14ac:dyDescent="0.25">
      <c r="A26" s="121" t="str">
        <f t="shared" si="0"/>
        <v>20.Festival Internacional du Court Métrage de Clermont FerrandQualsevol secció oficial</v>
      </c>
      <c r="B26" s="119" t="s">
        <v>66</v>
      </c>
      <c r="C26" s="121" t="s">
        <v>117</v>
      </c>
      <c r="D26" s="120">
        <v>1</v>
      </c>
      <c r="E26" s="120">
        <v>2</v>
      </c>
      <c r="F26" s="120">
        <f t="shared" si="1"/>
        <v>3</v>
      </c>
      <c r="G26" s="120" t="s">
        <v>156</v>
      </c>
      <c r="H26" s="120" t="s">
        <v>156</v>
      </c>
    </row>
    <row r="27" spans="1:8" x14ac:dyDescent="0.25">
      <c r="A27" s="121" t="str">
        <f t="shared" si="0"/>
        <v>21.Festival SeriesManiaTotes les seccions</v>
      </c>
      <c r="B27" s="119" t="s">
        <v>67</v>
      </c>
      <c r="C27" s="121" t="s">
        <v>111</v>
      </c>
      <c r="D27" s="120">
        <v>1</v>
      </c>
      <c r="E27" s="120">
        <v>2</v>
      </c>
      <c r="F27" s="120">
        <f t="shared" si="1"/>
        <v>3</v>
      </c>
      <c r="G27" s="120" t="s">
        <v>157</v>
      </c>
      <c r="H27" s="120" t="s">
        <v>157</v>
      </c>
    </row>
    <row r="28" spans="1:8" x14ac:dyDescent="0.25">
      <c r="A28" s="121" t="str">
        <f t="shared" si="0"/>
        <v>22.Festival International de la Création Télévisuelle de LuchonTotes les seccions</v>
      </c>
      <c r="B28" s="119" t="s">
        <v>68</v>
      </c>
      <c r="C28" s="121" t="s">
        <v>111</v>
      </c>
      <c r="D28" s="120">
        <v>1</v>
      </c>
      <c r="E28" s="120">
        <v>2</v>
      </c>
      <c r="F28" s="120">
        <f t="shared" si="1"/>
        <v>3</v>
      </c>
      <c r="G28" s="120" t="s">
        <v>158</v>
      </c>
      <c r="H28" s="120" t="s">
        <v>158</v>
      </c>
    </row>
    <row r="29" spans="1:8" x14ac:dyDescent="0.25">
      <c r="A29" s="121" t="str">
        <f t="shared" si="0"/>
        <v>23.Goa IFFI- India International Film FestivalTotes les seccions</v>
      </c>
      <c r="B29" s="119" t="s">
        <v>135</v>
      </c>
      <c r="C29" s="121" t="s">
        <v>111</v>
      </c>
      <c r="D29" s="120">
        <v>1</v>
      </c>
      <c r="E29" s="120">
        <v>2</v>
      </c>
      <c r="F29" s="120">
        <f t="shared" si="1"/>
        <v>3</v>
      </c>
      <c r="G29" s="120" t="s">
        <v>159</v>
      </c>
      <c r="H29" s="120" t="s">
        <v>159</v>
      </c>
    </row>
    <row r="30" spans="1:8" x14ac:dyDescent="0.25">
      <c r="A30" s="121" t="str">
        <f t="shared" si="0"/>
        <v>24.La Bienale di Venezia / Mostra Internazionale d'Arte CinematograficaSecció oficial a concurs i secció oficial fora de concurs</v>
      </c>
      <c r="B30" s="134" t="s">
        <v>69</v>
      </c>
      <c r="C30" s="135" t="s">
        <v>118</v>
      </c>
      <c r="D30" s="124">
        <v>2</v>
      </c>
      <c r="E30" s="124">
        <v>4</v>
      </c>
      <c r="F30" s="125">
        <f t="shared" si="1"/>
        <v>6</v>
      </c>
      <c r="G30" s="120" t="s">
        <v>160</v>
      </c>
      <c r="H30" s="120" t="s">
        <v>216</v>
      </c>
    </row>
    <row r="31" spans="1:8" x14ac:dyDescent="0.25">
      <c r="A31" s="121" t="str">
        <f t="shared" si="0"/>
        <v>24.La Bienale di Venezia / Mostra Internazionale d'Arte CinematograficaProjeccions especials, Orizzonti, Venice Days i Settimana della Critica</v>
      </c>
      <c r="B31" s="136" t="s">
        <v>69</v>
      </c>
      <c r="C31" s="137" t="s">
        <v>119</v>
      </c>
      <c r="D31" s="128">
        <v>2</v>
      </c>
      <c r="E31" s="128">
        <v>3</v>
      </c>
      <c r="F31" s="129">
        <f t="shared" ref="F31:F32" si="3">D31+E31</f>
        <v>5</v>
      </c>
      <c r="G31" s="120" t="s">
        <v>160</v>
      </c>
      <c r="H31" s="120" t="s">
        <v>217</v>
      </c>
    </row>
    <row r="32" spans="1:8" x14ac:dyDescent="0.25">
      <c r="A32" s="121" t="str">
        <f t="shared" si="0"/>
        <v>24.La Bienale di Venezia / Mostra Internazionale d'Arte CinematograficaResta de seccions</v>
      </c>
      <c r="B32" s="138" t="s">
        <v>69</v>
      </c>
      <c r="C32" s="139" t="s">
        <v>109</v>
      </c>
      <c r="D32" s="132">
        <v>1</v>
      </c>
      <c r="E32" s="132">
        <v>2</v>
      </c>
      <c r="F32" s="133">
        <f t="shared" si="3"/>
        <v>3</v>
      </c>
      <c r="G32" s="120" t="s">
        <v>160</v>
      </c>
      <c r="H32" s="120" t="s">
        <v>218</v>
      </c>
    </row>
    <row r="33" spans="1:8" x14ac:dyDescent="0.25">
      <c r="A33" s="121" t="str">
        <f t="shared" si="0"/>
        <v>25.Cartoons on the Bay, Pulcinella AwardsTotes les seccions</v>
      </c>
      <c r="B33" s="119" t="s">
        <v>70</v>
      </c>
      <c r="C33" s="121" t="s">
        <v>111</v>
      </c>
      <c r="D33" s="120">
        <v>1</v>
      </c>
      <c r="E33" s="120">
        <v>1</v>
      </c>
      <c r="F33" s="120">
        <f t="shared" si="1"/>
        <v>2</v>
      </c>
      <c r="G33" s="120" t="s">
        <v>161</v>
      </c>
      <c r="H33" s="120" t="s">
        <v>161</v>
      </c>
    </row>
    <row r="34" spans="1:8" x14ac:dyDescent="0.25">
      <c r="A34" s="121" t="str">
        <f t="shared" si="0"/>
        <v>26.Tokyo Internatjional Film Festival (TIFF)Totes les seccions</v>
      </c>
      <c r="B34" s="119" t="s">
        <v>71</v>
      </c>
      <c r="C34" s="121" t="s">
        <v>111</v>
      </c>
      <c r="D34" s="120">
        <v>1</v>
      </c>
      <c r="E34" s="120">
        <v>2</v>
      </c>
      <c r="F34" s="120">
        <f t="shared" si="1"/>
        <v>3</v>
      </c>
      <c r="G34" s="120" t="s">
        <v>162</v>
      </c>
      <c r="H34" s="120" t="s">
        <v>162</v>
      </c>
    </row>
    <row r="35" spans="1:8" x14ac:dyDescent="0.25">
      <c r="A35" s="121" t="str">
        <f t="shared" si="0"/>
        <v>27.Festival Internacional de Cine de Guadalajara (FICGTotes les seccions</v>
      </c>
      <c r="B35" s="119" t="s">
        <v>72</v>
      </c>
      <c r="C35" s="121" t="s">
        <v>111</v>
      </c>
      <c r="D35" s="120">
        <v>1</v>
      </c>
      <c r="E35" s="120">
        <v>1</v>
      </c>
      <c r="F35" s="120">
        <f t="shared" si="1"/>
        <v>2</v>
      </c>
      <c r="G35" s="120" t="s">
        <v>163</v>
      </c>
      <c r="H35" s="120" t="s">
        <v>163</v>
      </c>
    </row>
    <row r="36" spans="1:8" x14ac:dyDescent="0.25">
      <c r="A36" s="121" t="str">
        <f t="shared" si="0"/>
        <v>28.Festival de Télé-vision de Montecarlo Totes les seccions</v>
      </c>
      <c r="B36" s="119" t="s">
        <v>73</v>
      </c>
      <c r="C36" s="121" t="s">
        <v>111</v>
      </c>
      <c r="D36" s="120">
        <v>1</v>
      </c>
      <c r="E36" s="120">
        <v>2</v>
      </c>
      <c r="F36" s="120">
        <f t="shared" si="1"/>
        <v>3</v>
      </c>
      <c r="G36" s="120" t="s">
        <v>164</v>
      </c>
      <c r="H36" s="120" t="s">
        <v>164</v>
      </c>
    </row>
    <row r="37" spans="1:8" x14ac:dyDescent="0.25">
      <c r="A37" s="121" t="str">
        <f t="shared" si="0"/>
        <v>29.International Film Festival RotterdamTotes les seccions</v>
      </c>
      <c r="B37" s="119" t="s">
        <v>74</v>
      </c>
      <c r="C37" s="121" t="s">
        <v>111</v>
      </c>
      <c r="D37" s="120">
        <v>1</v>
      </c>
      <c r="E37" s="120">
        <v>2</v>
      </c>
      <c r="F37" s="120">
        <f t="shared" si="1"/>
        <v>3</v>
      </c>
      <c r="G37" s="120" t="s">
        <v>165</v>
      </c>
      <c r="H37" s="120" t="s">
        <v>165</v>
      </c>
    </row>
    <row r="38" spans="1:8" x14ac:dyDescent="0.25">
      <c r="A38" s="121" t="str">
        <f t="shared" si="0"/>
        <v>30.International Documentary Film festival Amsterdam (IDFA)Totes les seccions</v>
      </c>
      <c r="B38" s="119" t="s">
        <v>75</v>
      </c>
      <c r="C38" s="121" t="s">
        <v>111</v>
      </c>
      <c r="D38" s="120">
        <v>1</v>
      </c>
      <c r="E38" s="120">
        <v>2</v>
      </c>
      <c r="F38" s="120">
        <f t="shared" si="1"/>
        <v>3</v>
      </c>
      <c r="G38" s="120" t="s">
        <v>166</v>
      </c>
      <c r="H38" s="120" t="s">
        <v>166</v>
      </c>
    </row>
    <row r="39" spans="1:8" x14ac:dyDescent="0.25">
      <c r="A39" s="121" t="str">
        <f t="shared" si="0"/>
        <v>31.Warsaw International Film FestivalTotes les seccions</v>
      </c>
      <c r="B39" s="119" t="s">
        <v>76</v>
      </c>
      <c r="C39" s="121" t="s">
        <v>111</v>
      </c>
      <c r="D39" s="120">
        <v>1</v>
      </c>
      <c r="E39" s="120">
        <v>2</v>
      </c>
      <c r="F39" s="120">
        <f t="shared" si="1"/>
        <v>3</v>
      </c>
      <c r="G39" s="120" t="s">
        <v>167</v>
      </c>
      <c r="H39" s="120" t="s">
        <v>167</v>
      </c>
    </row>
    <row r="40" spans="1:8" x14ac:dyDescent="0.25">
      <c r="A40" s="121" t="str">
        <f t="shared" si="0"/>
        <v>32.Doc LisboaTotes les seccions</v>
      </c>
      <c r="B40" s="119" t="s">
        <v>77</v>
      </c>
      <c r="C40" s="121" t="s">
        <v>111</v>
      </c>
      <c r="D40" s="120">
        <v>1</v>
      </c>
      <c r="E40" s="120">
        <v>1</v>
      </c>
      <c r="F40" s="120">
        <f t="shared" si="1"/>
        <v>2</v>
      </c>
      <c r="G40" s="120" t="s">
        <v>168</v>
      </c>
      <c r="H40" s="120" t="s">
        <v>168</v>
      </c>
    </row>
    <row r="41" spans="1:8" x14ac:dyDescent="0.25">
      <c r="A41" s="121" t="str">
        <f t="shared" si="0"/>
        <v>33.London Film Festival (BFI)Totes les seccions</v>
      </c>
      <c r="B41" s="119" t="s">
        <v>78</v>
      </c>
      <c r="C41" s="121" t="s">
        <v>111</v>
      </c>
      <c r="D41" s="120">
        <v>1</v>
      </c>
      <c r="E41" s="120">
        <v>2</v>
      </c>
      <c r="F41" s="120">
        <f t="shared" si="1"/>
        <v>3</v>
      </c>
      <c r="G41" s="120" t="s">
        <v>169</v>
      </c>
      <c r="H41" s="120" t="s">
        <v>169</v>
      </c>
    </row>
    <row r="42" spans="1:8" x14ac:dyDescent="0.25">
      <c r="A42" s="121" t="str">
        <f t="shared" si="0"/>
        <v>34.Karlovy Vary International Film Festival Totes les seccions</v>
      </c>
      <c r="B42" s="119" t="s">
        <v>79</v>
      </c>
      <c r="C42" s="121" t="s">
        <v>111</v>
      </c>
      <c r="D42" s="120">
        <v>1</v>
      </c>
      <c r="E42" s="120">
        <v>2</v>
      </c>
      <c r="F42" s="120">
        <f t="shared" si="1"/>
        <v>3</v>
      </c>
      <c r="G42" s="120" t="s">
        <v>170</v>
      </c>
      <c r="H42" s="120" t="s">
        <v>170</v>
      </c>
    </row>
    <row r="43" spans="1:8" x14ac:dyDescent="0.25">
      <c r="A43" s="121" t="str">
        <f t="shared" si="0"/>
        <v>35.Moscow International Film FestivalTotes les seccions</v>
      </c>
      <c r="B43" s="119" t="s">
        <v>80</v>
      </c>
      <c r="C43" s="121" t="s">
        <v>111</v>
      </c>
      <c r="D43" s="120">
        <v>1</v>
      </c>
      <c r="E43" s="120">
        <v>2</v>
      </c>
      <c r="F43" s="120">
        <f t="shared" si="1"/>
        <v>3</v>
      </c>
      <c r="G43" s="120" t="s">
        <v>171</v>
      </c>
      <c r="H43" s="120" t="s">
        <v>171</v>
      </c>
    </row>
    <row r="44" spans="1:8" x14ac:dyDescent="0.25">
      <c r="A44" s="121" t="str">
        <f t="shared" si="0"/>
        <v>36.Stockholm Film FestivalTotes les seccions</v>
      </c>
      <c r="B44" s="119" t="s">
        <v>81</v>
      </c>
      <c r="C44" s="121" t="s">
        <v>111</v>
      </c>
      <c r="D44" s="120">
        <v>1</v>
      </c>
      <c r="E44" s="120">
        <v>1</v>
      </c>
      <c r="F44" s="120">
        <f t="shared" si="1"/>
        <v>2</v>
      </c>
      <c r="G44" s="120" t="s">
        <v>172</v>
      </c>
      <c r="H44" s="120" t="s">
        <v>172</v>
      </c>
    </row>
    <row r="45" spans="1:8" x14ac:dyDescent="0.25">
      <c r="A45" s="121" t="str">
        <f t="shared" si="0"/>
        <v>37.Festival del Film LocarnoTotes les seccions</v>
      </c>
      <c r="B45" s="119" t="s">
        <v>82</v>
      </c>
      <c r="C45" s="121" t="s">
        <v>111</v>
      </c>
      <c r="D45" s="120">
        <v>1</v>
      </c>
      <c r="E45" s="120">
        <v>2</v>
      </c>
      <c r="F45" s="120">
        <f t="shared" si="1"/>
        <v>3</v>
      </c>
      <c r="G45" s="120" t="s">
        <v>173</v>
      </c>
      <c r="H45" s="120" t="s">
        <v>173</v>
      </c>
    </row>
    <row r="46" spans="1:8" x14ac:dyDescent="0.25">
      <c r="A46" s="121" t="str">
        <f t="shared" si="0"/>
        <v>38.ChilemonosTotes les seccions</v>
      </c>
      <c r="B46" s="119" t="s">
        <v>83</v>
      </c>
      <c r="C46" s="121" t="s">
        <v>111</v>
      </c>
      <c r="D46" s="120">
        <v>1</v>
      </c>
      <c r="E46" s="120">
        <v>1</v>
      </c>
      <c r="F46" s="120">
        <f t="shared" si="1"/>
        <v>2</v>
      </c>
      <c r="G46" s="120" t="s">
        <v>174</v>
      </c>
      <c r="H46" s="120" t="s">
        <v>174</v>
      </c>
    </row>
    <row r="47" spans="1:8" x14ac:dyDescent="0.25">
      <c r="A47" s="121" t="str">
        <f t="shared" si="0"/>
        <v>39.Shanghai International Film Festival  Totes les seccions</v>
      </c>
      <c r="B47" s="119" t="s">
        <v>84</v>
      </c>
      <c r="C47" s="121" t="s">
        <v>111</v>
      </c>
      <c r="D47" s="120">
        <v>1</v>
      </c>
      <c r="E47" s="120">
        <v>2</v>
      </c>
      <c r="F47" s="120">
        <f t="shared" si="1"/>
        <v>3</v>
      </c>
      <c r="G47" s="120" t="s">
        <v>175</v>
      </c>
      <c r="H47" s="120" t="s">
        <v>175</v>
      </c>
    </row>
    <row r="48" spans="1:8" x14ac:dyDescent="0.25">
      <c r="A48" s="121" t="str">
        <f t="shared" si="0"/>
        <v>n1.D’A Film FestivalSecció oficial</v>
      </c>
      <c r="B48" s="134" t="s">
        <v>85</v>
      </c>
      <c r="C48" s="135" t="s">
        <v>120</v>
      </c>
      <c r="D48" s="124">
        <v>1</v>
      </c>
      <c r="E48" s="124">
        <v>2</v>
      </c>
      <c r="F48" s="125">
        <f t="shared" si="1"/>
        <v>3</v>
      </c>
      <c r="G48" s="120" t="s">
        <v>176</v>
      </c>
      <c r="H48" s="120" t="s">
        <v>206</v>
      </c>
    </row>
    <row r="49" spans="1:8" x14ac:dyDescent="0.25">
      <c r="A49" s="121" t="str">
        <f t="shared" si="0"/>
        <v>n1.D’A Film FestivalResta de seccions</v>
      </c>
      <c r="B49" s="138" t="s">
        <v>85</v>
      </c>
      <c r="C49" s="139" t="s">
        <v>109</v>
      </c>
      <c r="D49" s="132">
        <v>1</v>
      </c>
      <c r="E49" s="132">
        <v>1</v>
      </c>
      <c r="F49" s="133">
        <f t="shared" ref="F49" si="4">D49+E49</f>
        <v>2</v>
      </c>
      <c r="G49" s="120" t="s">
        <v>176</v>
      </c>
      <c r="H49" s="120" t="s">
        <v>207</v>
      </c>
    </row>
    <row r="50" spans="1:8" x14ac:dyDescent="0.25">
      <c r="A50" s="121" t="str">
        <f t="shared" si="0"/>
        <v>n2.Sitges, Festival Internacional de Cinema Fantàstic de Catalunya Oficial fantàstic</v>
      </c>
      <c r="B50" s="134" t="s">
        <v>86</v>
      </c>
      <c r="C50" s="140" t="s">
        <v>121</v>
      </c>
      <c r="D50" s="141">
        <v>1</v>
      </c>
      <c r="E50" s="141">
        <v>2</v>
      </c>
      <c r="F50" s="142">
        <f t="shared" si="1"/>
        <v>3</v>
      </c>
      <c r="G50" s="120" t="s">
        <v>177</v>
      </c>
      <c r="H50" s="120" t="s">
        <v>208</v>
      </c>
    </row>
    <row r="51" spans="1:8" x14ac:dyDescent="0.25">
      <c r="A51" s="121" t="str">
        <f t="shared" si="0"/>
        <v>n2.Sitges, Festival Internacional de Cinema Fantàstic de Catalunya Resta de seccions</v>
      </c>
      <c r="B51" s="138" t="s">
        <v>86</v>
      </c>
      <c r="C51" s="143" t="s">
        <v>109</v>
      </c>
      <c r="D51" s="144">
        <v>1</v>
      </c>
      <c r="E51" s="144">
        <v>1</v>
      </c>
      <c r="F51" s="145">
        <f t="shared" ref="F51" si="5">D51+E51</f>
        <v>2</v>
      </c>
      <c r="G51" s="120" t="s">
        <v>177</v>
      </c>
      <c r="H51" s="120" t="s">
        <v>209</v>
      </c>
    </row>
    <row r="52" spans="1:8" x14ac:dyDescent="0.25">
      <c r="A52" s="121" t="str">
        <f t="shared" si="0"/>
        <v>n3.Festival Internacional de Documentales DocsBarcelonaSecció oficial</v>
      </c>
      <c r="B52" s="119" t="s">
        <v>87</v>
      </c>
      <c r="C52" s="121" t="s">
        <v>120</v>
      </c>
      <c r="D52" s="120">
        <v>1</v>
      </c>
      <c r="E52" s="120">
        <v>1</v>
      </c>
      <c r="F52" s="120">
        <f t="shared" si="1"/>
        <v>2</v>
      </c>
      <c r="G52" s="120" t="s">
        <v>178</v>
      </c>
      <c r="H52" s="120" t="s">
        <v>178</v>
      </c>
    </row>
    <row r="53" spans="1:8" x14ac:dyDescent="0.25">
      <c r="A53" s="121" t="str">
        <f t="shared" si="0"/>
        <v>n4.L’Alternativa, Festival de Cinema
Independent de Barcelona
Secció oficial</v>
      </c>
      <c r="B53" s="119" t="s">
        <v>88</v>
      </c>
      <c r="C53" s="121" t="s">
        <v>120</v>
      </c>
      <c r="D53" s="120">
        <v>1</v>
      </c>
      <c r="E53" s="120">
        <v>1</v>
      </c>
      <c r="F53" s="120">
        <f t="shared" si="1"/>
        <v>2</v>
      </c>
      <c r="G53" s="120" t="s">
        <v>179</v>
      </c>
      <c r="H53" s="120" t="s">
        <v>179</v>
      </c>
    </row>
    <row r="54" spans="1:8" x14ac:dyDescent="0.25">
      <c r="A54" s="121" t="str">
        <f t="shared" si="0"/>
        <v>n5.Festival Internacional de Cine Documental MusicalSecció oficial</v>
      </c>
      <c r="B54" s="119" t="s">
        <v>89</v>
      </c>
      <c r="C54" s="121" t="s">
        <v>120</v>
      </c>
      <c r="D54" s="120">
        <v>1</v>
      </c>
      <c r="E54" s="120">
        <v>1</v>
      </c>
      <c r="F54" s="120">
        <f t="shared" si="1"/>
        <v>2</v>
      </c>
      <c r="G54" s="120" t="s">
        <v>180</v>
      </c>
      <c r="H54" s="120" t="s">
        <v>180</v>
      </c>
    </row>
    <row r="55" spans="1:8" x14ac:dyDescent="0.25">
      <c r="A55" s="121" t="str">
        <f t="shared" si="0"/>
        <v>n6.Festival Internacional de Cinema Documental i Curtmetratge de Bilbao ZINEBISecció oficial</v>
      </c>
      <c r="B55" s="119" t="s">
        <v>90</v>
      </c>
      <c r="C55" s="121" t="s">
        <v>120</v>
      </c>
      <c r="D55" s="120">
        <v>1</v>
      </c>
      <c r="E55" s="120">
        <v>1</v>
      </c>
      <c r="F55" s="120">
        <f t="shared" si="1"/>
        <v>2</v>
      </c>
      <c r="G55" s="120" t="s">
        <v>181</v>
      </c>
      <c r="H55" s="120" t="s">
        <v>181</v>
      </c>
    </row>
    <row r="56" spans="1:8" x14ac:dyDescent="0.25">
      <c r="A56" s="121" t="str">
        <f t="shared" si="0"/>
        <v>n7.Festival Internacional de Cinema de GijónSecció oficial</v>
      </c>
      <c r="B56" s="134" t="s">
        <v>91</v>
      </c>
      <c r="C56" s="135" t="s">
        <v>120</v>
      </c>
      <c r="D56" s="124">
        <v>1</v>
      </c>
      <c r="E56" s="124">
        <v>2</v>
      </c>
      <c r="F56" s="125">
        <f t="shared" ref="F56:F57" si="6">D56+E56</f>
        <v>3</v>
      </c>
      <c r="G56" s="120" t="s">
        <v>182</v>
      </c>
      <c r="H56" s="120" t="s">
        <v>219</v>
      </c>
    </row>
    <row r="57" spans="1:8" x14ac:dyDescent="0.25">
      <c r="A57" s="121" t="str">
        <f t="shared" si="0"/>
        <v>n7.Festival Internacional de Cinema de GijónResta de seccions</v>
      </c>
      <c r="B57" s="138" t="s">
        <v>91</v>
      </c>
      <c r="C57" s="139" t="s">
        <v>109</v>
      </c>
      <c r="D57" s="132">
        <v>1</v>
      </c>
      <c r="E57" s="132">
        <v>1</v>
      </c>
      <c r="F57" s="133">
        <f t="shared" si="6"/>
        <v>2</v>
      </c>
      <c r="G57" s="120" t="s">
        <v>182</v>
      </c>
      <c r="H57" s="120" t="s">
        <v>220</v>
      </c>
    </row>
    <row r="58" spans="1:8" x14ac:dyDescent="0.25">
      <c r="A58" s="121" t="str">
        <f t="shared" si="0"/>
        <v>n8.Festival Internacional de Cinema de San Sebastià / Donostia ZinemaldiaSecció oficial a concurs i secció fora de concurs</v>
      </c>
      <c r="B58" s="134" t="s">
        <v>92</v>
      </c>
      <c r="C58" s="135" t="s">
        <v>114</v>
      </c>
      <c r="D58" s="124">
        <v>2</v>
      </c>
      <c r="E58" s="124">
        <v>4</v>
      </c>
      <c r="F58" s="125">
        <f t="shared" si="1"/>
        <v>6</v>
      </c>
      <c r="G58" s="120" t="s">
        <v>183</v>
      </c>
      <c r="H58" s="120" t="s">
        <v>221</v>
      </c>
    </row>
    <row r="59" spans="1:8" x14ac:dyDescent="0.25">
      <c r="A59" s="121" t="str">
        <f t="shared" si="0"/>
        <v>n8.Festival Internacional de Cinema de San Sebastià / Donostia ZinemaldiaProjeccions especials, Zabaltegui i Perlas</v>
      </c>
      <c r="B59" s="136" t="s">
        <v>92</v>
      </c>
      <c r="C59" s="137" t="s">
        <v>122</v>
      </c>
      <c r="D59" s="128">
        <v>2</v>
      </c>
      <c r="E59" s="128">
        <v>3</v>
      </c>
      <c r="F59" s="129">
        <f t="shared" ref="F59:F62" si="7">D59+E59</f>
        <v>5</v>
      </c>
      <c r="G59" s="120" t="s">
        <v>183</v>
      </c>
      <c r="H59" s="120" t="s">
        <v>222</v>
      </c>
    </row>
    <row r="60" spans="1:8" x14ac:dyDescent="0.25">
      <c r="A60" s="121" t="str">
        <f t="shared" si="0"/>
        <v>n8.Festival Internacional de Cinema de San Sebastià / Donostia ZinemaldiaResta de seccions</v>
      </c>
      <c r="B60" s="138" t="s">
        <v>92</v>
      </c>
      <c r="C60" s="139" t="s">
        <v>109</v>
      </c>
      <c r="D60" s="132">
        <v>1</v>
      </c>
      <c r="E60" s="132">
        <v>2</v>
      </c>
      <c r="F60" s="133">
        <f t="shared" si="7"/>
        <v>3</v>
      </c>
      <c r="G60" s="120" t="s">
        <v>183</v>
      </c>
      <c r="H60" s="120" t="s">
        <v>223</v>
      </c>
    </row>
    <row r="61" spans="1:8" x14ac:dyDescent="0.25">
      <c r="A61" s="121" t="str">
        <f t="shared" si="0"/>
        <v>n9.Zoom IgualadaSecció oficial</v>
      </c>
      <c r="B61" s="119" t="s">
        <v>93</v>
      </c>
      <c r="C61" s="121" t="s">
        <v>120</v>
      </c>
      <c r="D61" s="120">
        <v>1</v>
      </c>
      <c r="E61" s="120">
        <v>1</v>
      </c>
      <c r="F61" s="120">
        <f t="shared" si="7"/>
        <v>2</v>
      </c>
      <c r="G61" s="120" t="s">
        <v>184</v>
      </c>
      <c r="H61" s="120" t="s">
        <v>184</v>
      </c>
    </row>
    <row r="62" spans="1:8" x14ac:dyDescent="0.25">
      <c r="A62" s="121" t="str">
        <f t="shared" si="0"/>
        <v>n10.Festival Internacional de Documentales Documenta MadridSecció oficial</v>
      </c>
      <c r="B62" s="119" t="s">
        <v>94</v>
      </c>
      <c r="C62" s="121" t="s">
        <v>120</v>
      </c>
      <c r="D62" s="120">
        <v>1</v>
      </c>
      <c r="E62" s="120">
        <v>1</v>
      </c>
      <c r="F62" s="120">
        <f t="shared" si="7"/>
        <v>2</v>
      </c>
      <c r="G62" s="120" t="s">
        <v>185</v>
      </c>
      <c r="H62" s="120" t="s">
        <v>185</v>
      </c>
    </row>
    <row r="63" spans="1:8" x14ac:dyDescent="0.25">
      <c r="A63" s="121" t="str">
        <f t="shared" si="0"/>
        <v>n11.Festival de Cinema Espanyol de MàlagaSecció oficial</v>
      </c>
      <c r="B63" s="134" t="s">
        <v>95</v>
      </c>
      <c r="C63" s="135" t="s">
        <v>120</v>
      </c>
      <c r="D63" s="124">
        <v>1</v>
      </c>
      <c r="E63" s="124">
        <v>2</v>
      </c>
      <c r="F63" s="125">
        <f t="shared" si="1"/>
        <v>3</v>
      </c>
      <c r="G63" s="120" t="s">
        <v>186</v>
      </c>
      <c r="H63" s="120" t="s">
        <v>224</v>
      </c>
    </row>
    <row r="64" spans="1:8" x14ac:dyDescent="0.25">
      <c r="A64" s="121" t="str">
        <f t="shared" si="0"/>
        <v>n11.Festival de Cinema Espanyol de MàlagaResta de seccions</v>
      </c>
      <c r="B64" s="138" t="s">
        <v>95</v>
      </c>
      <c r="C64" s="139" t="s">
        <v>109</v>
      </c>
      <c r="D64" s="132">
        <v>1</v>
      </c>
      <c r="E64" s="132">
        <v>1</v>
      </c>
      <c r="F64" s="133">
        <f t="shared" ref="F64:F66" si="8">D64+E64</f>
        <v>2</v>
      </c>
      <c r="G64" s="120" t="s">
        <v>186</v>
      </c>
      <c r="H64" s="120" t="s">
        <v>225</v>
      </c>
    </row>
    <row r="65" spans="1:8" x14ac:dyDescent="0.25">
      <c r="A65" s="121" t="str">
        <f t="shared" si="0"/>
        <v>n12.Festival Internacional de Cine de Las Palmas de Gran CanariaSecció oficial</v>
      </c>
      <c r="B65" s="119" t="s">
        <v>96</v>
      </c>
      <c r="C65" s="121" t="s">
        <v>120</v>
      </c>
      <c r="D65" s="120">
        <v>1</v>
      </c>
      <c r="E65" s="120">
        <v>1</v>
      </c>
      <c r="F65" s="120">
        <f t="shared" si="8"/>
        <v>2</v>
      </c>
      <c r="G65" s="120" t="s">
        <v>187</v>
      </c>
      <c r="H65" s="120" t="s">
        <v>187</v>
      </c>
    </row>
    <row r="66" spans="1:8" x14ac:dyDescent="0.25">
      <c r="A66" s="121" t="str">
        <f t="shared" si="0"/>
        <v>n13. AnimayoSecció oficial</v>
      </c>
      <c r="B66" s="119" t="s">
        <v>97</v>
      </c>
      <c r="C66" s="121" t="s">
        <v>120</v>
      </c>
      <c r="D66" s="120">
        <v>1</v>
      </c>
      <c r="E66" s="120">
        <v>1</v>
      </c>
      <c r="F66" s="120">
        <f t="shared" si="8"/>
        <v>2</v>
      </c>
      <c r="G66" s="120" t="s">
        <v>188</v>
      </c>
      <c r="H66" s="120" t="s">
        <v>188</v>
      </c>
    </row>
    <row r="67" spans="1:8" x14ac:dyDescent="0.25">
      <c r="A67" s="121" t="str">
        <f t="shared" si="0"/>
        <v>n14.FestVal Vitoria</v>
      </c>
      <c r="B67" s="119" t="s">
        <v>98</v>
      </c>
      <c r="D67" s="120">
        <v>1</v>
      </c>
      <c r="E67" s="120">
        <v>1</v>
      </c>
      <c r="F67" s="120">
        <f t="shared" si="1"/>
        <v>2</v>
      </c>
      <c r="G67" s="120" t="s">
        <v>189</v>
      </c>
      <c r="H67" s="120" t="s">
        <v>189</v>
      </c>
    </row>
    <row r="68" spans="1:8" x14ac:dyDescent="0.25">
      <c r="A68" s="121" t="str">
        <f t="shared" ref="A68:A82" si="9">CONCATENATE(B68,C68)</f>
        <v>n15.3D WireQualsevol secció animació</v>
      </c>
      <c r="B68" s="119" t="s">
        <v>99</v>
      </c>
      <c r="C68" s="121" t="s">
        <v>123</v>
      </c>
      <c r="D68" s="120">
        <v>1</v>
      </c>
      <c r="E68" s="120">
        <v>2</v>
      </c>
      <c r="F68" s="120">
        <f t="shared" si="1"/>
        <v>3</v>
      </c>
      <c r="G68" s="120" t="s">
        <v>190</v>
      </c>
      <c r="H68" s="120" t="s">
        <v>190</v>
      </c>
    </row>
    <row r="69" spans="1:8" x14ac:dyDescent="0.25">
      <c r="A69" s="121" t="str">
        <f t="shared" si="9"/>
        <v>n16. Festival deCine Europeo de SevillaSecció oficial</v>
      </c>
      <c r="B69" s="119" t="s">
        <v>100</v>
      </c>
      <c r="C69" s="121" t="s">
        <v>120</v>
      </c>
      <c r="D69" s="120">
        <v>1</v>
      </c>
      <c r="E69" s="120">
        <v>1</v>
      </c>
      <c r="F69" s="120">
        <f t="shared" si="1"/>
        <v>2</v>
      </c>
      <c r="G69" s="120" t="s">
        <v>191</v>
      </c>
      <c r="H69" s="120" t="s">
        <v>191</v>
      </c>
    </row>
    <row r="70" spans="1:8" x14ac:dyDescent="0.25">
      <c r="A70" s="121" t="str">
        <f t="shared" si="9"/>
        <v>n17.Setmana Intenacional de Cinema de Valladolid (Seminci)Secció oficial</v>
      </c>
      <c r="B70" s="134" t="s">
        <v>101</v>
      </c>
      <c r="C70" s="135" t="s">
        <v>120</v>
      </c>
      <c r="D70" s="124">
        <v>1</v>
      </c>
      <c r="E70" s="124">
        <v>2</v>
      </c>
      <c r="F70" s="125">
        <f t="shared" si="1"/>
        <v>3</v>
      </c>
      <c r="G70" s="120" t="s">
        <v>192</v>
      </c>
      <c r="H70" s="120" t="s">
        <v>226</v>
      </c>
    </row>
    <row r="71" spans="1:8" x14ac:dyDescent="0.25">
      <c r="A71" s="121" t="str">
        <f t="shared" si="9"/>
        <v>n17.Setmana Intenacional de Cinema de Valladolid (Seminci)Resta de seccions</v>
      </c>
      <c r="B71" s="138" t="s">
        <v>101</v>
      </c>
      <c r="C71" s="139" t="s">
        <v>109</v>
      </c>
      <c r="D71" s="132">
        <v>1</v>
      </c>
      <c r="E71" s="132">
        <v>1</v>
      </c>
      <c r="F71" s="133">
        <f t="shared" ref="F71" si="10">D71+E71</f>
        <v>2</v>
      </c>
      <c r="G71" s="120" t="s">
        <v>192</v>
      </c>
      <c r="H71" s="120" t="s">
        <v>227</v>
      </c>
    </row>
    <row r="72" spans="1:8" x14ac:dyDescent="0.25">
      <c r="A72" s="121" t="str">
        <f t="shared" si="9"/>
        <v>p1.Premis Goya (Academia de las Artes y Ciencias Cinematográficas de España)Qualsevol premi</v>
      </c>
      <c r="B72" s="119" t="s">
        <v>102</v>
      </c>
      <c r="C72" s="121" t="s">
        <v>124</v>
      </c>
      <c r="D72" s="120">
        <v>2</v>
      </c>
      <c r="E72" s="120">
        <v>3</v>
      </c>
      <c r="F72" s="120">
        <f t="shared" si="1"/>
        <v>5</v>
      </c>
      <c r="G72" s="120" t="s">
        <v>193</v>
      </c>
      <c r="H72" s="120" t="s">
        <v>193</v>
      </c>
    </row>
    <row r="73" spans="1:8" x14ac:dyDescent="0.25">
      <c r="A73" s="121" t="str">
        <f t="shared" si="9"/>
        <v>p2.Premis QuirinoQualsevol premi</v>
      </c>
      <c r="B73" s="119" t="s">
        <v>103</v>
      </c>
      <c r="C73" s="121" t="s">
        <v>124</v>
      </c>
      <c r="D73" s="120">
        <v>1</v>
      </c>
      <c r="E73" s="120">
        <v>2</v>
      </c>
      <c r="F73" s="120">
        <f t="shared" si="1"/>
        <v>3</v>
      </c>
      <c r="G73" s="120" t="s">
        <v>194</v>
      </c>
      <c r="H73" s="120" t="s">
        <v>194</v>
      </c>
    </row>
    <row r="74" spans="1:8" x14ac:dyDescent="0.25">
      <c r="A74" s="121" t="str">
        <f t="shared" si="9"/>
        <v>p3.Premis GaudíQualsevol premi</v>
      </c>
      <c r="B74" s="119" t="s">
        <v>104</v>
      </c>
      <c r="C74" s="121" t="s">
        <v>124</v>
      </c>
      <c r="D74" s="120">
        <v>1</v>
      </c>
      <c r="E74" s="120">
        <v>2</v>
      </c>
      <c r="F74" s="120">
        <f t="shared" si="1"/>
        <v>3</v>
      </c>
      <c r="G74" s="120" t="s">
        <v>195</v>
      </c>
      <c r="H74" s="120" t="s">
        <v>195</v>
      </c>
    </row>
    <row r="75" spans="1:8" x14ac:dyDescent="0.25">
      <c r="A75" s="121" t="str">
        <f t="shared" si="9"/>
        <v>p4.Premis Òscars (Acadèmia de les Arts i Ciències Cinematogràfiques de Hollywood) / The Oscars (Academy of Motion Pictures Arts and Science)Qualsevol premi</v>
      </c>
      <c r="B75" s="119" t="s">
        <v>105</v>
      </c>
      <c r="C75" s="121" t="s">
        <v>124</v>
      </c>
      <c r="D75" s="120">
        <v>4</v>
      </c>
      <c r="E75" s="120">
        <v>5</v>
      </c>
      <c r="F75" s="120">
        <f t="shared" si="1"/>
        <v>9</v>
      </c>
      <c r="G75" s="120" t="s">
        <v>196</v>
      </c>
      <c r="H75" s="120" t="s">
        <v>196</v>
      </c>
    </row>
    <row r="76" spans="1:8" x14ac:dyDescent="0.25">
      <c r="A76" s="121" t="str">
        <f t="shared" si="9"/>
        <v>p5.Premis Globus d'Or (Associació de la Prensa Estrangera de Hollywood) / Golden Globe Awards (The Hollywood Foreign Press Association)Qualsevol premi</v>
      </c>
      <c r="B76" s="119" t="s">
        <v>125</v>
      </c>
      <c r="C76" s="121" t="s">
        <v>124</v>
      </c>
      <c r="D76" s="120">
        <v>3</v>
      </c>
      <c r="E76" s="120">
        <v>4</v>
      </c>
      <c r="F76" s="120">
        <f t="shared" si="1"/>
        <v>7</v>
      </c>
      <c r="G76" s="120" t="s">
        <v>197</v>
      </c>
      <c r="H76" s="120" t="s">
        <v>197</v>
      </c>
    </row>
    <row r="77" spans="1:8" x14ac:dyDescent="0.25">
      <c r="A77" s="121" t="str">
        <f t="shared" si="9"/>
        <v>p6. Premis ANNIE (Premis de l'Associació Internacional de Cinema d'Animació)Qualsevol premi</v>
      </c>
      <c r="B77" s="119" t="s">
        <v>126</v>
      </c>
      <c r="C77" s="121" t="s">
        <v>124</v>
      </c>
      <c r="D77" s="120">
        <v>2</v>
      </c>
      <c r="E77" s="120">
        <v>3</v>
      </c>
      <c r="F77" s="120">
        <f t="shared" si="1"/>
        <v>5</v>
      </c>
      <c r="G77" s="120" t="s">
        <v>198</v>
      </c>
      <c r="H77" s="120" t="s">
        <v>198</v>
      </c>
    </row>
    <row r="78" spans="1:8" x14ac:dyDescent="0.25">
      <c r="A78" s="121" t="str">
        <f t="shared" si="9"/>
        <v>p7.Premis EmmyQualsevol premi</v>
      </c>
      <c r="B78" s="119" t="s">
        <v>106</v>
      </c>
      <c r="C78" s="121" t="s">
        <v>124</v>
      </c>
      <c r="D78" s="120">
        <v>2</v>
      </c>
      <c r="E78" s="120">
        <v>3</v>
      </c>
      <c r="F78" s="120">
        <f t="shared" si="1"/>
        <v>5</v>
      </c>
      <c r="G78" s="120" t="s">
        <v>199</v>
      </c>
      <c r="H78" s="120" t="s">
        <v>199</v>
      </c>
    </row>
    <row r="79" spans="1:8" x14ac:dyDescent="0.25">
      <c r="A79" s="121" t="str">
        <f t="shared" si="9"/>
        <v>p8.Premis del Cinema Europeu EFA (Academia de Cine Europeo)/ European Film Awards EFA (European Film Academy)Qualsevol premi</v>
      </c>
      <c r="B79" s="119" t="s">
        <v>107</v>
      </c>
      <c r="C79" s="121" t="s">
        <v>124</v>
      </c>
      <c r="D79" s="120">
        <v>2</v>
      </c>
      <c r="E79" s="120">
        <v>3</v>
      </c>
      <c r="F79" s="120">
        <f t="shared" ref="F79:F82" si="11">D79+E79</f>
        <v>5</v>
      </c>
      <c r="G79" s="120" t="s">
        <v>200</v>
      </c>
      <c r="H79" s="120" t="s">
        <v>200</v>
      </c>
    </row>
    <row r="80" spans="1:8" x14ac:dyDescent="0.25">
      <c r="A80" s="121" t="str">
        <f t="shared" si="9"/>
        <v>p9. European Animation Awards. Emile AwardsQualsevol premi</v>
      </c>
      <c r="B80" s="119" t="s">
        <v>127</v>
      </c>
      <c r="C80" s="121" t="s">
        <v>124</v>
      </c>
      <c r="D80" s="120">
        <v>1</v>
      </c>
      <c r="E80" s="120">
        <v>1</v>
      </c>
      <c r="F80" s="120">
        <f t="shared" si="11"/>
        <v>2</v>
      </c>
      <c r="G80" s="120" t="s">
        <v>201</v>
      </c>
      <c r="H80" s="120" t="s">
        <v>201</v>
      </c>
    </row>
    <row r="81" spans="1:8" x14ac:dyDescent="0.25">
      <c r="A81" s="121" t="str">
        <f t="shared" si="9"/>
        <v>p10. Premis César (Premis de Cine de l'Acadèmia Francesa) Qualsevol premi</v>
      </c>
      <c r="B81" s="119" t="s">
        <v>130</v>
      </c>
      <c r="C81" s="121" t="s">
        <v>124</v>
      </c>
      <c r="D81" s="120">
        <v>2</v>
      </c>
      <c r="E81" s="120">
        <v>3</v>
      </c>
      <c r="F81" s="120">
        <f t="shared" si="11"/>
        <v>5</v>
      </c>
      <c r="G81" s="120" t="s">
        <v>202</v>
      </c>
      <c r="H81" s="120" t="s">
        <v>202</v>
      </c>
    </row>
    <row r="82" spans="1:8" x14ac:dyDescent="0.25">
      <c r="A82" s="121" t="str">
        <f t="shared" si="9"/>
        <v>p11.Premis BAFTA (Premis de Cine de l'Acadèmia Britànica)Qualsevol premi</v>
      </c>
      <c r="B82" s="119" t="s">
        <v>131</v>
      </c>
      <c r="C82" s="121" t="s">
        <v>124</v>
      </c>
      <c r="D82" s="120">
        <v>2</v>
      </c>
      <c r="E82" s="120">
        <v>3</v>
      </c>
      <c r="F82" s="120">
        <f t="shared" si="11"/>
        <v>5</v>
      </c>
      <c r="G82" s="120" t="s">
        <v>203</v>
      </c>
      <c r="H82" s="120" t="s">
        <v>203</v>
      </c>
    </row>
  </sheetData>
  <sheetProtection algorithmName="SHA-512" hashValue="X0xTZa2MCfIMrecI6bufXsCcXSbC4qF3icr28NcWASkgrNFeucQuFCfHCQw+IDtOLu+ArDDl7VYsU1xA5hsPOQ==" saltValue="XPX5L7hOwJoos/o+F67Gz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7"/>
  <sheetViews>
    <sheetView topLeftCell="AO1" workbookViewId="0">
      <selection activeCell="C9" sqref="C9:E9"/>
    </sheetView>
  </sheetViews>
  <sheetFormatPr defaultRowHeight="15" x14ac:dyDescent="0.25"/>
  <cols>
    <col min="1" max="1" width="39.85546875" customWidth="1"/>
    <col min="12" max="12" width="9.28515625" customWidth="1"/>
    <col min="19" max="19" width="79.7109375" bestFit="1" customWidth="1"/>
    <col min="23" max="23" width="9.85546875" customWidth="1"/>
    <col min="24" max="24" width="63.5703125" bestFit="1" customWidth="1"/>
    <col min="28" max="28" width="9.7109375" customWidth="1"/>
    <col min="38" max="38" width="10.85546875" customWidth="1"/>
    <col min="40" max="40" width="18.7109375" bestFit="1" customWidth="1"/>
    <col min="41" max="41" width="61.140625" bestFit="1" customWidth="1"/>
    <col min="44" max="44" width="9.85546875" customWidth="1"/>
    <col min="46" max="46" width="41.42578125" bestFit="1" customWidth="1"/>
    <col min="47" max="47" width="68.5703125" bestFit="1" customWidth="1"/>
    <col min="49" max="49" width="9.7109375" customWidth="1"/>
    <col min="50" max="50" width="40.140625" bestFit="1" customWidth="1"/>
    <col min="51" max="51" width="10.28515625" customWidth="1"/>
    <col min="52" max="52" width="10.42578125" customWidth="1"/>
    <col min="54" max="54" width="9.7109375" customWidth="1"/>
    <col min="55" max="55" width="9.85546875" customWidth="1"/>
    <col min="56" max="56" width="16.5703125" bestFit="1" customWidth="1"/>
    <col min="59" max="59" width="9.28515625" customWidth="1"/>
    <col min="61" max="61" width="9.28515625" customWidth="1"/>
    <col min="62" max="62" width="9.42578125" customWidth="1"/>
    <col min="63" max="63" width="10" customWidth="1"/>
    <col min="65" max="66" width="9.42578125" customWidth="1"/>
    <col min="67" max="67" width="9.7109375" customWidth="1"/>
  </cols>
  <sheetData>
    <row r="1" spans="1:67" x14ac:dyDescent="0.25">
      <c r="A1" t="s">
        <v>48</v>
      </c>
      <c r="B1" t="s">
        <v>49</v>
      </c>
      <c r="C1" t="s">
        <v>50</v>
      </c>
      <c r="D1" t="s">
        <v>51</v>
      </c>
      <c r="E1" t="s">
        <v>52</v>
      </c>
      <c r="F1" t="s">
        <v>53</v>
      </c>
      <c r="G1" t="s">
        <v>54</v>
      </c>
      <c r="H1" t="s">
        <v>55</v>
      </c>
      <c r="I1" t="s">
        <v>56</v>
      </c>
      <c r="J1" t="s">
        <v>57</v>
      </c>
      <c r="K1" t="s">
        <v>58</v>
      </c>
      <c r="L1" t="s">
        <v>59</v>
      </c>
      <c r="M1" t="s">
        <v>60</v>
      </c>
      <c r="N1" t="s">
        <v>61</v>
      </c>
      <c r="O1" t="s">
        <v>62</v>
      </c>
      <c r="P1" t="s">
        <v>113</v>
      </c>
      <c r="Q1" t="s">
        <v>63</v>
      </c>
      <c r="R1" t="s">
        <v>64</v>
      </c>
      <c r="S1" t="s">
        <v>65</v>
      </c>
      <c r="T1" t="s">
        <v>66</v>
      </c>
      <c r="U1" t="s">
        <v>67</v>
      </c>
      <c r="V1" t="s">
        <v>68</v>
      </c>
      <c r="W1" t="s">
        <v>135</v>
      </c>
      <c r="X1" t="s">
        <v>69</v>
      </c>
      <c r="Y1" s="121" t="s">
        <v>70</v>
      </c>
      <c r="Z1" s="121" t="s">
        <v>71</v>
      </c>
      <c r="AA1" s="121" t="s">
        <v>72</v>
      </c>
      <c r="AB1" s="121" t="s">
        <v>73</v>
      </c>
      <c r="AC1" s="121" t="s">
        <v>74</v>
      </c>
      <c r="AD1" s="121" t="s">
        <v>75</v>
      </c>
      <c r="AE1" s="121" t="s">
        <v>76</v>
      </c>
      <c r="AF1" s="121" t="s">
        <v>77</v>
      </c>
      <c r="AG1" s="121" t="s">
        <v>78</v>
      </c>
      <c r="AH1" s="121" t="s">
        <v>79</v>
      </c>
      <c r="AI1" s="121" t="s">
        <v>80</v>
      </c>
      <c r="AJ1" s="121" t="s">
        <v>81</v>
      </c>
      <c r="AK1" s="121" t="s">
        <v>82</v>
      </c>
      <c r="AL1" s="121" t="s">
        <v>83</v>
      </c>
      <c r="AM1" s="121" t="s">
        <v>84</v>
      </c>
      <c r="AN1" t="s">
        <v>85</v>
      </c>
      <c r="AO1" t="s">
        <v>86</v>
      </c>
      <c r="AP1" t="s">
        <v>87</v>
      </c>
      <c r="AQ1" t="s">
        <v>88</v>
      </c>
      <c r="AR1" t="s">
        <v>89</v>
      </c>
      <c r="AS1" t="s">
        <v>90</v>
      </c>
      <c r="AT1" t="s">
        <v>91</v>
      </c>
      <c r="AU1" t="s">
        <v>92</v>
      </c>
      <c r="AV1" t="s">
        <v>93</v>
      </c>
      <c r="AW1" t="s">
        <v>94</v>
      </c>
      <c r="AX1" t="s">
        <v>95</v>
      </c>
      <c r="AY1" t="s">
        <v>96</v>
      </c>
      <c r="AZ1" t="s">
        <v>97</v>
      </c>
      <c r="BA1" t="s">
        <v>98</v>
      </c>
      <c r="BB1" t="s">
        <v>99</v>
      </c>
      <c r="BC1" t="s">
        <v>100</v>
      </c>
      <c r="BD1" t="s">
        <v>101</v>
      </c>
      <c r="BE1" t="s">
        <v>102</v>
      </c>
      <c r="BF1" t="s">
        <v>103</v>
      </c>
      <c r="BG1" t="s">
        <v>104</v>
      </c>
      <c r="BH1" t="s">
        <v>105</v>
      </c>
      <c r="BI1" t="s">
        <v>125</v>
      </c>
      <c r="BJ1" t="s">
        <v>126</v>
      </c>
      <c r="BK1" t="s">
        <v>106</v>
      </c>
      <c r="BL1" t="s">
        <v>107</v>
      </c>
      <c r="BM1" t="s">
        <v>127</v>
      </c>
      <c r="BN1" t="s">
        <v>130</v>
      </c>
      <c r="BO1" t="s">
        <v>131</v>
      </c>
    </row>
    <row r="2" spans="1:67" x14ac:dyDescent="0.25">
      <c r="A2" s="120" t="s">
        <v>137</v>
      </c>
      <c r="B2" s="121" t="s">
        <v>138</v>
      </c>
      <c r="C2" s="121" t="s">
        <v>140</v>
      </c>
      <c r="D2" s="121" t="s">
        <v>139</v>
      </c>
      <c r="E2" s="121" t="s">
        <v>141</v>
      </c>
      <c r="F2" s="121" t="s">
        <v>142</v>
      </c>
      <c r="G2" s="121" t="s">
        <v>143</v>
      </c>
      <c r="H2" s="121" t="s">
        <v>144</v>
      </c>
      <c r="I2" s="121" t="s">
        <v>145</v>
      </c>
      <c r="J2" s="121" t="s">
        <v>146</v>
      </c>
      <c r="K2" s="121" t="s">
        <v>147</v>
      </c>
      <c r="L2" s="121" t="s">
        <v>148</v>
      </c>
      <c r="M2" s="121" t="s">
        <v>149</v>
      </c>
      <c r="N2" s="121" t="s">
        <v>150</v>
      </c>
      <c r="O2" s="121" t="s">
        <v>151</v>
      </c>
      <c r="P2" s="121" t="s">
        <v>152</v>
      </c>
      <c r="Q2" s="121" t="s">
        <v>153</v>
      </c>
      <c r="R2" s="121" t="s">
        <v>154</v>
      </c>
      <c r="S2" s="121" t="s">
        <v>155</v>
      </c>
      <c r="T2" s="121" t="s">
        <v>156</v>
      </c>
      <c r="U2" s="121" t="s">
        <v>157</v>
      </c>
      <c r="V2" s="121" t="s">
        <v>158</v>
      </c>
      <c r="W2" s="121" t="s">
        <v>159</v>
      </c>
      <c r="X2" s="121" t="s">
        <v>160</v>
      </c>
      <c r="Y2" s="121" t="s">
        <v>161</v>
      </c>
      <c r="Z2" s="121" t="s">
        <v>162</v>
      </c>
      <c r="AA2" s="121" t="s">
        <v>163</v>
      </c>
      <c r="AB2" s="121" t="s">
        <v>164</v>
      </c>
      <c r="AC2" s="121" t="s">
        <v>165</v>
      </c>
      <c r="AD2" s="121" t="s">
        <v>166</v>
      </c>
      <c r="AE2" s="121" t="s">
        <v>167</v>
      </c>
      <c r="AF2" s="121" t="s">
        <v>168</v>
      </c>
      <c r="AG2" s="121" t="s">
        <v>169</v>
      </c>
      <c r="AH2" s="121" t="s">
        <v>170</v>
      </c>
      <c r="AI2" s="121" t="s">
        <v>171</v>
      </c>
      <c r="AJ2" s="121" t="s">
        <v>172</v>
      </c>
      <c r="AK2" s="121" t="s">
        <v>173</v>
      </c>
      <c r="AL2" s="121" t="s">
        <v>174</v>
      </c>
      <c r="AM2" s="121" t="s">
        <v>175</v>
      </c>
      <c r="AN2" s="121" t="s">
        <v>176</v>
      </c>
      <c r="AO2" s="121" t="s">
        <v>177</v>
      </c>
      <c r="AP2" s="121" t="s">
        <v>178</v>
      </c>
      <c r="AQ2" s="121" t="s">
        <v>179</v>
      </c>
      <c r="AR2" s="121" t="s">
        <v>180</v>
      </c>
      <c r="AS2" s="121" t="s">
        <v>181</v>
      </c>
      <c r="AT2" s="121" t="s">
        <v>182</v>
      </c>
      <c r="AU2" s="121" t="s">
        <v>183</v>
      </c>
      <c r="AV2" s="121" t="s">
        <v>184</v>
      </c>
      <c r="AW2" s="121" t="s">
        <v>185</v>
      </c>
      <c r="AX2" s="121" t="s">
        <v>186</v>
      </c>
      <c r="AY2" s="121" t="s">
        <v>187</v>
      </c>
      <c r="AZ2" s="121" t="s">
        <v>188</v>
      </c>
      <c r="BA2" s="121" t="s">
        <v>189</v>
      </c>
      <c r="BB2" s="121" t="s">
        <v>190</v>
      </c>
      <c r="BC2" s="121" t="s">
        <v>191</v>
      </c>
      <c r="BD2" s="121" t="s">
        <v>192</v>
      </c>
      <c r="BE2" s="121" t="s">
        <v>193</v>
      </c>
      <c r="BF2" s="121" t="s">
        <v>194</v>
      </c>
      <c r="BG2" s="121" t="s">
        <v>195</v>
      </c>
      <c r="BH2" s="121" t="s">
        <v>196</v>
      </c>
      <c r="BI2" s="121" t="s">
        <v>197</v>
      </c>
      <c r="BJ2" s="121" t="s">
        <v>198</v>
      </c>
      <c r="BK2" s="121" t="s">
        <v>199</v>
      </c>
      <c r="BL2" s="121" t="s">
        <v>200</v>
      </c>
      <c r="BM2" s="121" t="s">
        <v>201</v>
      </c>
      <c r="BN2" s="121" t="s">
        <v>202</v>
      </c>
      <c r="BO2" s="121" t="s">
        <v>203</v>
      </c>
    </row>
    <row r="3" spans="1:67" ht="30" x14ac:dyDescent="0.25">
      <c r="A3" s="123" t="s">
        <v>114</v>
      </c>
      <c r="B3" s="121" t="s">
        <v>111</v>
      </c>
      <c r="C3" s="121" t="s">
        <v>111</v>
      </c>
      <c r="D3" s="121" t="s">
        <v>111</v>
      </c>
      <c r="E3" s="121" t="s">
        <v>111</v>
      </c>
      <c r="F3" s="121" t="s">
        <v>111</v>
      </c>
      <c r="G3" s="121" t="s">
        <v>111</v>
      </c>
      <c r="H3" s="121" t="s">
        <v>111</v>
      </c>
      <c r="I3" s="121" t="s">
        <v>111</v>
      </c>
      <c r="J3" s="121" t="s">
        <v>111</v>
      </c>
      <c r="K3" s="121" t="s">
        <v>111</v>
      </c>
      <c r="L3" s="121" t="s">
        <v>111</v>
      </c>
      <c r="M3" s="121" t="s">
        <v>111</v>
      </c>
      <c r="N3" s="121" t="s">
        <v>111</v>
      </c>
      <c r="O3" s="121" t="s">
        <v>111</v>
      </c>
      <c r="P3" s="121" t="s">
        <v>112</v>
      </c>
      <c r="Q3" s="121" t="s">
        <v>111</v>
      </c>
      <c r="R3" s="121" t="s">
        <v>111</v>
      </c>
      <c r="S3" s="135" t="s">
        <v>114</v>
      </c>
      <c r="T3" s="121" t="s">
        <v>117</v>
      </c>
      <c r="U3" s="121" t="s">
        <v>111</v>
      </c>
      <c r="V3" s="121" t="s">
        <v>111</v>
      </c>
      <c r="W3" s="121" t="s">
        <v>111</v>
      </c>
      <c r="X3" s="135" t="s">
        <v>118</v>
      </c>
      <c r="Y3" s="121" t="s">
        <v>111</v>
      </c>
      <c r="Z3" s="121" t="s">
        <v>111</v>
      </c>
      <c r="AA3" s="121" t="s">
        <v>111</v>
      </c>
      <c r="AB3" s="121" t="s">
        <v>111</v>
      </c>
      <c r="AC3" s="121" t="s">
        <v>111</v>
      </c>
      <c r="AD3" s="121" t="s">
        <v>111</v>
      </c>
      <c r="AE3" s="121" t="s">
        <v>111</v>
      </c>
      <c r="AF3" s="121" t="s">
        <v>111</v>
      </c>
      <c r="AG3" s="121" t="s">
        <v>111</v>
      </c>
      <c r="AH3" s="121" t="s">
        <v>111</v>
      </c>
      <c r="AI3" s="121" t="s">
        <v>111</v>
      </c>
      <c r="AJ3" s="121" t="s">
        <v>111</v>
      </c>
      <c r="AK3" s="121" t="s">
        <v>111</v>
      </c>
      <c r="AL3" s="121" t="s">
        <v>111</v>
      </c>
      <c r="AM3" s="121" t="s">
        <v>111</v>
      </c>
      <c r="AN3" s="135" t="s">
        <v>120</v>
      </c>
      <c r="AO3" s="140" t="s">
        <v>121</v>
      </c>
      <c r="AP3" s="121" t="s">
        <v>120</v>
      </c>
      <c r="AQ3" s="121" t="s">
        <v>120</v>
      </c>
      <c r="AR3" s="121" t="s">
        <v>120</v>
      </c>
      <c r="AS3" s="121" t="s">
        <v>120</v>
      </c>
      <c r="AT3" s="135" t="s">
        <v>120</v>
      </c>
      <c r="AU3" s="135" t="s">
        <v>114</v>
      </c>
      <c r="AV3" s="121" t="s">
        <v>120</v>
      </c>
      <c r="AW3" s="121" t="s">
        <v>120</v>
      </c>
      <c r="AX3" s="135" t="s">
        <v>120</v>
      </c>
      <c r="AY3" s="121" t="s">
        <v>120</v>
      </c>
      <c r="AZ3" s="121" t="s">
        <v>120</v>
      </c>
      <c r="BB3" s="121" t="s">
        <v>123</v>
      </c>
      <c r="BC3" s="121" t="s">
        <v>120</v>
      </c>
      <c r="BD3" s="135" t="s">
        <v>120</v>
      </c>
      <c r="BE3" s="121" t="s">
        <v>124</v>
      </c>
      <c r="BF3" s="121" t="s">
        <v>124</v>
      </c>
      <c r="BG3" s="121" t="s">
        <v>124</v>
      </c>
      <c r="BH3" s="121" t="s">
        <v>124</v>
      </c>
      <c r="BI3" s="121" t="s">
        <v>124</v>
      </c>
      <c r="BJ3" s="121" t="s">
        <v>124</v>
      </c>
      <c r="BK3" s="121" t="s">
        <v>124</v>
      </c>
      <c r="BL3" s="121" t="s">
        <v>124</v>
      </c>
      <c r="BM3" s="121" t="s">
        <v>124</v>
      </c>
      <c r="BN3" s="121" t="s">
        <v>124</v>
      </c>
      <c r="BO3" s="121" t="s">
        <v>124</v>
      </c>
    </row>
    <row r="4" spans="1:67" x14ac:dyDescent="0.25">
      <c r="A4" s="127" t="s">
        <v>110</v>
      </c>
      <c r="S4" s="137" t="s">
        <v>115</v>
      </c>
      <c r="U4" s="121"/>
      <c r="V4" s="121"/>
      <c r="W4" s="121"/>
      <c r="X4" s="137" t="s">
        <v>119</v>
      </c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37" t="s">
        <v>109</v>
      </c>
      <c r="AO4" s="164" t="s">
        <v>109</v>
      </c>
      <c r="AT4" s="137" t="s">
        <v>109</v>
      </c>
      <c r="AU4" s="137" t="s">
        <v>122</v>
      </c>
      <c r="AX4" s="137" t="s">
        <v>109</v>
      </c>
      <c r="BD4" s="137" t="s">
        <v>109</v>
      </c>
    </row>
    <row r="5" spans="1:67" x14ac:dyDescent="0.25">
      <c r="A5" s="127" t="s">
        <v>109</v>
      </c>
      <c r="S5" s="137" t="s">
        <v>116</v>
      </c>
      <c r="U5" s="121"/>
      <c r="V5" s="121"/>
      <c r="W5" s="121"/>
      <c r="X5" s="137" t="s">
        <v>109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U5" s="137" t="s">
        <v>109</v>
      </c>
    </row>
    <row r="6" spans="1:67" x14ac:dyDescent="0.25"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</row>
    <row r="7" spans="1:67" x14ac:dyDescent="0.25"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</row>
    <row r="8" spans="1:67" x14ac:dyDescent="0.25"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</row>
    <row r="9" spans="1:67" x14ac:dyDescent="0.25"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</row>
    <row r="10" spans="1:67" x14ac:dyDescent="0.25"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</row>
    <row r="11" spans="1:67" x14ac:dyDescent="0.25"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</row>
    <row r="12" spans="1:67" x14ac:dyDescent="0.25"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</row>
    <row r="13" spans="1:67" x14ac:dyDescent="0.25"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</row>
    <row r="14" spans="1:67" x14ac:dyDescent="0.25"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</row>
    <row r="15" spans="1:67" x14ac:dyDescent="0.25"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</row>
    <row r="16" spans="1:67" x14ac:dyDescent="0.25"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</row>
    <row r="17" spans="25:39" x14ac:dyDescent="0.25"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</row>
  </sheetData>
  <sheetProtection algorithmName="SHA-512" hashValue="CikW6lvUzrBPmBKNqhS4bhKrXGGz67XpBPKfPDZJQEmI2/1Ivyyv1UrnXqwiHtDLZohd7Ifi58BNKqwu7BN4XQ==" saltValue="DiF4/dy9zACkqaivqcBw/Q==" spinCount="100000" sheet="1" objects="1" scenarios="1"/>
  <pageMargins left="0.7" right="0.7" top="0.75" bottom="0.75" header="0.3" footer="0.3"/>
  <tableParts count="67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INSTRUCCIONS</vt:lpstr>
      <vt:lpstr>VAL. TRAJECTÒRIA FICCIÓ</vt:lpstr>
      <vt:lpstr>INFORMACIÓ</vt:lpstr>
      <vt:lpstr>FESTIVALS PUNTUACIONS</vt:lpstr>
      <vt:lpstr>FESTIVALS INDIRECTE</vt:lpstr>
      <vt:lpstr>ANYS_PROD</vt:lpstr>
      <vt:lpstr>FESTIVALS</vt:lpstr>
      <vt:lpstr>MODALITATS</vt:lpstr>
      <vt:lpstr>TIPUS_PROJ_DOCU</vt:lpstr>
      <vt:lpstr>TIPUS_PROJECTES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Plaza Martinez, Ainara</dc:creator>
  <cp:lastModifiedBy>Plaza Martinez, Ainara</cp:lastModifiedBy>
  <dcterms:created xsi:type="dcterms:W3CDTF">2022-03-22T08:53:03Z</dcterms:created>
  <dcterms:modified xsi:type="dcterms:W3CDTF">2025-03-31T09:11:00Z</dcterms:modified>
</cp:coreProperties>
</file>