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Rdclimatics\"/>
    </mc:Choice>
  </mc:AlternateContent>
  <xr:revisionPtr revIDLastSave="0" documentId="13_ncr:1_{5A673684-F438-452C-BBB5-E6C3CA453A32}" xr6:coauthVersionLast="44" xr6:coauthVersionMax="44" xr10:uidLastSave="{00000000-0000-0000-0000-000000000000}"/>
  <bookViews>
    <workbookView xWindow="-110" yWindow="-110" windowWidth="19420" windowHeight="10420" tabRatio="800" xr2:uid="{F854858B-141D-4F79-947F-09FCC60F1806}"/>
  </bookViews>
  <sheets>
    <sheet name="INSTRUCCIONS Sol·licitant" sheetId="19" r:id="rId1"/>
    <sheet name="EMPRESA 1 - Líder" sheetId="10" r:id="rId2"/>
    <sheet name="BENEFICIARI 2" sheetId="23" r:id="rId3"/>
    <sheet name="BENEFICIARI 3" sheetId="25" r:id="rId4"/>
    <sheet name="BENEFICIARI 4" sheetId="24" r:id="rId5"/>
    <sheet name="Detall per Imprès Sol·licitud" sheetId="13" r:id="rId6"/>
    <sheet name="Pressupost Global - Resum" sheetId="12" state="hidden" r:id="rId7"/>
    <sheet name="Desplegables" sheetId="2" state="hidden" r:id="rId8"/>
  </sheets>
  <definedNames>
    <definedName name="_xlnm._FilterDatabase" localSheetId="2" hidden="1">'BENEFICIARI 2'!$B$35:$F$35</definedName>
    <definedName name="_xlnm._FilterDatabase" localSheetId="3" hidden="1">'BENEFICIARI 3'!$B$35:$F$35</definedName>
    <definedName name="_xlnm._FilterDatabase" localSheetId="4" hidden="1">'BENEFICIARI 4'!$B$35:$F$35</definedName>
    <definedName name="_xlnm._FilterDatabase" localSheetId="1" hidden="1">'EMPRESA 1 - Líder'!$B$35:$F$35</definedName>
    <definedName name="_xlnm.Print_Area" localSheetId="2">'BENEFICIARI 2'!$B$1:$M$97</definedName>
    <definedName name="_xlnm.Print_Area" localSheetId="3">'BENEFICIARI 3'!$B$1:$M$84</definedName>
    <definedName name="_xlnm.Print_Area" localSheetId="4">'BENEFICIARI 4'!$B$1:$M$97</definedName>
    <definedName name="_xlnm.Print_Area" localSheetId="5">'Detall per Imprès Sol·licitud'!$B$1:$O$59</definedName>
    <definedName name="_xlnm.Print_Area" localSheetId="1">'EMPRESA 1 - Líder'!$B$1:$M$97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3" l="1"/>
  <c r="E12" i="24"/>
  <c r="E12" i="25"/>
  <c r="J71" i="24" l="1"/>
  <c r="I71" i="24"/>
  <c r="J71" i="25"/>
  <c r="I71" i="25"/>
  <c r="J71" i="23"/>
  <c r="I71" i="23"/>
  <c r="J72" i="10"/>
  <c r="I72" i="10"/>
  <c r="H36" i="24" l="1"/>
  <c r="H38" i="24"/>
  <c r="F38" i="24"/>
  <c r="H37" i="24"/>
  <c r="F37" i="24"/>
  <c r="F36" i="24"/>
  <c r="H38" i="25"/>
  <c r="F38" i="25"/>
  <c r="H37" i="25"/>
  <c r="F37" i="25"/>
  <c r="H36" i="25"/>
  <c r="F36" i="25"/>
  <c r="H38" i="23"/>
  <c r="F38" i="23"/>
  <c r="H37" i="23"/>
  <c r="F37" i="23"/>
  <c r="H36" i="23"/>
  <c r="F36" i="23"/>
  <c r="H38" i="10"/>
  <c r="H37" i="10"/>
  <c r="H36" i="10"/>
  <c r="F36" i="10"/>
  <c r="F38" i="10"/>
  <c r="F37" i="10"/>
  <c r="H9" i="12" l="1"/>
  <c r="K47" i="10" l="1"/>
  <c r="K46" i="10"/>
  <c r="F28" i="24" l="1"/>
  <c r="F28" i="25"/>
  <c r="F28" i="23"/>
  <c r="F28" i="10"/>
  <c r="I50" i="10"/>
  <c r="B57" i="13" l="1"/>
  <c r="B56" i="13"/>
  <c r="B55" i="13"/>
  <c r="E40" i="13"/>
  <c r="E30" i="13"/>
  <c r="E20" i="13"/>
  <c r="F91" i="12"/>
  <c r="F85" i="12"/>
  <c r="F71" i="12"/>
  <c r="E85" i="12"/>
  <c r="E71" i="12"/>
  <c r="F79" i="12"/>
  <c r="F93" i="25"/>
  <c r="I35" i="13" s="1"/>
  <c r="F91" i="25"/>
  <c r="I33" i="13" s="1"/>
  <c r="C91" i="25"/>
  <c r="B33" i="13" s="1"/>
  <c r="M83" i="25"/>
  <c r="M81" i="12" s="1"/>
  <c r="J83" i="25"/>
  <c r="K83" i="25" s="1"/>
  <c r="L81" i="12" s="1"/>
  <c r="P14" i="12" s="1"/>
  <c r="F83" i="25"/>
  <c r="I83" i="25" s="1"/>
  <c r="M82" i="25"/>
  <c r="M80" i="12" s="1"/>
  <c r="N81" i="25"/>
  <c r="N79" i="12" s="1"/>
  <c r="M81" i="25"/>
  <c r="M79" i="12" s="1"/>
  <c r="J81" i="25"/>
  <c r="J79" i="12" s="1"/>
  <c r="F81" i="25"/>
  <c r="N80" i="25"/>
  <c r="N78" i="12" s="1"/>
  <c r="M80" i="25"/>
  <c r="M78" i="12" s="1"/>
  <c r="J80" i="25"/>
  <c r="J78" i="12" s="1"/>
  <c r="F80" i="25"/>
  <c r="F78" i="12" s="1"/>
  <c r="N79" i="25"/>
  <c r="N82" i="25" s="1"/>
  <c r="N80" i="12" s="1"/>
  <c r="M79" i="25"/>
  <c r="M77" i="12" s="1"/>
  <c r="J79" i="25"/>
  <c r="J82" i="25" s="1"/>
  <c r="J80" i="12" s="1"/>
  <c r="F79" i="25"/>
  <c r="F82" i="25" s="1"/>
  <c r="F80" i="12" s="1"/>
  <c r="M78" i="25"/>
  <c r="M76" i="12" s="1"/>
  <c r="F78" i="25"/>
  <c r="F76" i="12" s="1"/>
  <c r="N77" i="25"/>
  <c r="N75" i="12" s="1"/>
  <c r="M77" i="25"/>
  <c r="M75" i="12" s="1"/>
  <c r="J77" i="25"/>
  <c r="J75" i="12" s="1"/>
  <c r="F77" i="25"/>
  <c r="F75" i="12" s="1"/>
  <c r="N76" i="25"/>
  <c r="N74" i="12" s="1"/>
  <c r="M76" i="25"/>
  <c r="M74" i="12" s="1"/>
  <c r="J76" i="25"/>
  <c r="J74" i="12" s="1"/>
  <c r="F76" i="25"/>
  <c r="F74" i="12" s="1"/>
  <c r="N75" i="25"/>
  <c r="N78" i="25" s="1"/>
  <c r="N76" i="12" s="1"/>
  <c r="M75" i="25"/>
  <c r="M73" i="12" s="1"/>
  <c r="J75" i="25"/>
  <c r="J78" i="25" s="1"/>
  <c r="K75" i="25" s="1"/>
  <c r="L73" i="12" s="1"/>
  <c r="N14" i="12" s="1"/>
  <c r="F75" i="25"/>
  <c r="F73" i="12" s="1"/>
  <c r="J70" i="25"/>
  <c r="K70" i="25" s="1"/>
  <c r="I70" i="25"/>
  <c r="K68" i="25"/>
  <c r="L68" i="25" s="1"/>
  <c r="K61" i="25"/>
  <c r="J61" i="25"/>
  <c r="I61" i="25"/>
  <c r="K59" i="25"/>
  <c r="L59" i="25" s="1"/>
  <c r="K58" i="25"/>
  <c r="L58" i="25" s="1"/>
  <c r="K57" i="25"/>
  <c r="L57" i="25" s="1"/>
  <c r="K50" i="25"/>
  <c r="J50" i="25"/>
  <c r="I50" i="25"/>
  <c r="K48" i="25"/>
  <c r="L48" i="25" s="1"/>
  <c r="K47" i="25"/>
  <c r="L47" i="25" s="1"/>
  <c r="K46" i="25"/>
  <c r="L46" i="25" s="1"/>
  <c r="L50" i="25" s="1"/>
  <c r="O38" i="25"/>
  <c r="P38" i="25" s="1"/>
  <c r="O37" i="25"/>
  <c r="P37" i="25" s="1"/>
  <c r="O36" i="25"/>
  <c r="P36" i="25" s="1"/>
  <c r="H28" i="25"/>
  <c r="K26" i="25"/>
  <c r="L26" i="25" s="1"/>
  <c r="J26" i="25"/>
  <c r="I26" i="25"/>
  <c r="K25" i="25"/>
  <c r="L25" i="25" s="1"/>
  <c r="J25" i="25"/>
  <c r="I25" i="25"/>
  <c r="K24" i="25"/>
  <c r="L24" i="25" s="1"/>
  <c r="J24" i="25"/>
  <c r="I24" i="25"/>
  <c r="B5" i="25"/>
  <c r="F93" i="24"/>
  <c r="I45" i="13" s="1"/>
  <c r="F91" i="24"/>
  <c r="I43" i="13" s="1"/>
  <c r="C91" i="24"/>
  <c r="B43" i="13" s="1"/>
  <c r="M83" i="24"/>
  <c r="M95" i="12" s="1"/>
  <c r="J83" i="24"/>
  <c r="K83" i="24" s="1"/>
  <c r="L95" i="12" s="1"/>
  <c r="P15" i="12" s="1"/>
  <c r="F83" i="24"/>
  <c r="F95" i="12" s="1"/>
  <c r="M82" i="24"/>
  <c r="M94" i="12" s="1"/>
  <c r="N81" i="24"/>
  <c r="N93" i="12" s="1"/>
  <c r="M81" i="24"/>
  <c r="M93" i="12" s="1"/>
  <c r="J81" i="24"/>
  <c r="J93" i="12" s="1"/>
  <c r="F81" i="24"/>
  <c r="F93" i="12" s="1"/>
  <c r="N80" i="24"/>
  <c r="N92" i="12" s="1"/>
  <c r="M80" i="24"/>
  <c r="M92" i="12" s="1"/>
  <c r="J80" i="24"/>
  <c r="J92" i="12" s="1"/>
  <c r="F80" i="24"/>
  <c r="F92" i="12" s="1"/>
  <c r="N79" i="24"/>
  <c r="N82" i="24" s="1"/>
  <c r="N94" i="12" s="1"/>
  <c r="M79" i="24"/>
  <c r="M91" i="12" s="1"/>
  <c r="J79" i="24"/>
  <c r="J82" i="24" s="1"/>
  <c r="K79" i="24" s="1"/>
  <c r="L91" i="12" s="1"/>
  <c r="O15" i="12" s="1"/>
  <c r="F79" i="24"/>
  <c r="F82" i="24" s="1"/>
  <c r="I79" i="24" s="1"/>
  <c r="I91" i="12" s="1"/>
  <c r="M78" i="24"/>
  <c r="M90" i="12" s="1"/>
  <c r="N77" i="24"/>
  <c r="N89" i="12" s="1"/>
  <c r="M77" i="24"/>
  <c r="M89" i="12" s="1"/>
  <c r="J77" i="24"/>
  <c r="J89" i="12" s="1"/>
  <c r="F77" i="24"/>
  <c r="F89" i="12" s="1"/>
  <c r="N76" i="24"/>
  <c r="N88" i="12" s="1"/>
  <c r="M76" i="24"/>
  <c r="M88" i="12" s="1"/>
  <c r="J76" i="24"/>
  <c r="J88" i="12" s="1"/>
  <c r="F76" i="24"/>
  <c r="F88" i="12" s="1"/>
  <c r="N75" i="24"/>
  <c r="N78" i="24" s="1"/>
  <c r="N90" i="12" s="1"/>
  <c r="M75" i="24"/>
  <c r="M87" i="12" s="1"/>
  <c r="J75" i="24"/>
  <c r="J78" i="24" s="1"/>
  <c r="K75" i="24" s="1"/>
  <c r="F75" i="24"/>
  <c r="F87" i="12" s="1"/>
  <c r="J70" i="24"/>
  <c r="K70" i="24" s="1"/>
  <c r="I70" i="24"/>
  <c r="K68" i="24"/>
  <c r="L68" i="24" s="1"/>
  <c r="N83" i="24" s="1"/>
  <c r="N95" i="12" s="1"/>
  <c r="J61" i="24"/>
  <c r="K61" i="24" s="1"/>
  <c r="I61" i="24"/>
  <c r="K59" i="24"/>
  <c r="L59" i="24" s="1"/>
  <c r="K58" i="24"/>
  <c r="L58" i="24" s="1"/>
  <c r="K57" i="24"/>
  <c r="L57" i="24" s="1"/>
  <c r="J50" i="24"/>
  <c r="K50" i="24" s="1"/>
  <c r="I50" i="24"/>
  <c r="K48" i="24"/>
  <c r="L48" i="24" s="1"/>
  <c r="K47" i="24"/>
  <c r="L47" i="24" s="1"/>
  <c r="K46" i="24"/>
  <c r="L46" i="24" s="1"/>
  <c r="P38" i="24"/>
  <c r="O38" i="24"/>
  <c r="O37" i="24"/>
  <c r="P37" i="24" s="1"/>
  <c r="O36" i="24"/>
  <c r="P36" i="24" s="1"/>
  <c r="H28" i="24"/>
  <c r="K26" i="24"/>
  <c r="J26" i="24"/>
  <c r="I26" i="24"/>
  <c r="K25" i="24"/>
  <c r="L25" i="24" s="1"/>
  <c r="J25" i="24"/>
  <c r="I25" i="24"/>
  <c r="K24" i="24"/>
  <c r="L24" i="24" s="1"/>
  <c r="J24" i="24"/>
  <c r="I24" i="24"/>
  <c r="B5" i="24"/>
  <c r="F57" i="12"/>
  <c r="E57" i="12"/>
  <c r="E43" i="12"/>
  <c r="D12" i="12" s="1"/>
  <c r="F43" i="12"/>
  <c r="M83" i="23"/>
  <c r="M67" i="12" s="1"/>
  <c r="M84" i="10"/>
  <c r="M53" i="12" s="1"/>
  <c r="M76" i="10"/>
  <c r="M45" i="12" s="1"/>
  <c r="K69" i="10"/>
  <c r="L69" i="10" s="1"/>
  <c r="J46" i="12"/>
  <c r="J47" i="12"/>
  <c r="J49" i="12"/>
  <c r="J50" i="12"/>
  <c r="J51" i="12"/>
  <c r="J45" i="12"/>
  <c r="F46" i="12"/>
  <c r="F47" i="12"/>
  <c r="F49" i="12"/>
  <c r="F50" i="12"/>
  <c r="F51" i="12"/>
  <c r="F45" i="12"/>
  <c r="J28" i="25" l="1"/>
  <c r="K28" i="25" s="1"/>
  <c r="F81" i="12"/>
  <c r="I28" i="25"/>
  <c r="J77" i="12"/>
  <c r="C93" i="25"/>
  <c r="B35" i="13" s="1"/>
  <c r="I81" i="12"/>
  <c r="F77" i="12"/>
  <c r="J73" i="12"/>
  <c r="J81" i="12"/>
  <c r="L26" i="24"/>
  <c r="J28" i="24"/>
  <c r="K28" i="24" s="1"/>
  <c r="J87" i="12"/>
  <c r="J91" i="12"/>
  <c r="I28" i="24"/>
  <c r="I83" i="24"/>
  <c r="J95" i="12"/>
  <c r="L61" i="24"/>
  <c r="J84" i="24"/>
  <c r="L87" i="12"/>
  <c r="N15" i="12" s="1"/>
  <c r="J90" i="12"/>
  <c r="F94" i="12"/>
  <c r="J94" i="12"/>
  <c r="F84" i="25"/>
  <c r="F82" i="12" s="1"/>
  <c r="J76" i="12"/>
  <c r="N73" i="12"/>
  <c r="N77" i="12"/>
  <c r="N91" i="12"/>
  <c r="L50" i="24"/>
  <c r="L70" i="24"/>
  <c r="N87" i="12"/>
  <c r="L70" i="25"/>
  <c r="N83" i="25"/>
  <c r="N81" i="12" s="1"/>
  <c r="J51" i="25"/>
  <c r="L28" i="25"/>
  <c r="L61" i="25"/>
  <c r="I79" i="25"/>
  <c r="I77" i="12" s="1"/>
  <c r="K79" i="25"/>
  <c r="I75" i="25"/>
  <c r="I73" i="12" s="1"/>
  <c r="L28" i="24"/>
  <c r="N84" i="24"/>
  <c r="F78" i="24"/>
  <c r="F90" i="12" s="1"/>
  <c r="O36" i="23"/>
  <c r="P36" i="23" s="1"/>
  <c r="K68" i="23"/>
  <c r="L68" i="23" s="1"/>
  <c r="K59" i="23"/>
  <c r="L59" i="23" s="1"/>
  <c r="K58" i="23"/>
  <c r="L58" i="23" s="1"/>
  <c r="N77" i="23" s="1"/>
  <c r="N61" i="12" s="1"/>
  <c r="K57" i="23"/>
  <c r="L57" i="23" s="1"/>
  <c r="K48" i="23"/>
  <c r="L48" i="23" s="1"/>
  <c r="K47" i="23"/>
  <c r="L47" i="23" s="1"/>
  <c r="K46" i="23"/>
  <c r="L46" i="23" s="1"/>
  <c r="K26" i="23"/>
  <c r="K25" i="23"/>
  <c r="K24" i="23"/>
  <c r="F93" i="23"/>
  <c r="I25" i="13" s="1"/>
  <c r="F91" i="23"/>
  <c r="I23" i="13" s="1"/>
  <c r="C91" i="23"/>
  <c r="B23" i="13" s="1"/>
  <c r="J83" i="23"/>
  <c r="F83" i="23"/>
  <c r="M82" i="23"/>
  <c r="M66" i="12" s="1"/>
  <c r="N81" i="23"/>
  <c r="N65" i="12" s="1"/>
  <c r="M81" i="23"/>
  <c r="M65" i="12" s="1"/>
  <c r="J81" i="23"/>
  <c r="J65" i="12" s="1"/>
  <c r="J35" i="12" s="1"/>
  <c r="F81" i="23"/>
  <c r="F65" i="12" s="1"/>
  <c r="F35" i="12" s="1"/>
  <c r="N80" i="23"/>
  <c r="N64" i="12" s="1"/>
  <c r="M80" i="23"/>
  <c r="M64" i="12" s="1"/>
  <c r="J80" i="23"/>
  <c r="J64" i="12" s="1"/>
  <c r="J34" i="12" s="1"/>
  <c r="F80" i="23"/>
  <c r="F64" i="12" s="1"/>
  <c r="F34" i="12" s="1"/>
  <c r="N79" i="23"/>
  <c r="M79" i="23"/>
  <c r="M63" i="12" s="1"/>
  <c r="J79" i="23"/>
  <c r="J63" i="12" s="1"/>
  <c r="J33" i="12" s="1"/>
  <c r="F79" i="23"/>
  <c r="F82" i="23" s="1"/>
  <c r="F66" i="12" s="1"/>
  <c r="M78" i="23"/>
  <c r="M62" i="12" s="1"/>
  <c r="M77" i="23"/>
  <c r="M61" i="12" s="1"/>
  <c r="J77" i="23"/>
  <c r="J61" i="12" s="1"/>
  <c r="J31" i="12" s="1"/>
  <c r="F77" i="23"/>
  <c r="F61" i="12" s="1"/>
  <c r="F31" i="12" s="1"/>
  <c r="N76" i="23"/>
  <c r="N60" i="12" s="1"/>
  <c r="M76" i="23"/>
  <c r="M60" i="12" s="1"/>
  <c r="J76" i="23"/>
  <c r="J60" i="12" s="1"/>
  <c r="J30" i="12" s="1"/>
  <c r="F76" i="23"/>
  <c r="F60" i="12" s="1"/>
  <c r="F30" i="12" s="1"/>
  <c r="N75" i="23"/>
  <c r="N59" i="12" s="1"/>
  <c r="M75" i="23"/>
  <c r="M59" i="12" s="1"/>
  <c r="J75" i="23"/>
  <c r="J59" i="12" s="1"/>
  <c r="F75" i="23"/>
  <c r="F59" i="12" s="1"/>
  <c r="F29" i="12" s="1"/>
  <c r="J70" i="23"/>
  <c r="I70" i="23"/>
  <c r="J61" i="23"/>
  <c r="I61" i="23"/>
  <c r="J50" i="23"/>
  <c r="K50" i="23" s="1"/>
  <c r="I50" i="23"/>
  <c r="O38" i="23"/>
  <c r="P38" i="23" s="1"/>
  <c r="O37" i="23"/>
  <c r="P37" i="23" s="1"/>
  <c r="H28" i="23"/>
  <c r="J26" i="23"/>
  <c r="I26" i="23"/>
  <c r="J25" i="23"/>
  <c r="I25" i="23"/>
  <c r="J24" i="23"/>
  <c r="J28" i="23" s="1"/>
  <c r="K28" i="23" s="1"/>
  <c r="I24" i="23"/>
  <c r="B5" i="23"/>
  <c r="O37" i="10"/>
  <c r="P37" i="10" s="1"/>
  <c r="O38" i="10"/>
  <c r="P38" i="10" s="1"/>
  <c r="O36" i="10"/>
  <c r="P36" i="10" s="1"/>
  <c r="H22" i="12"/>
  <c r="F22" i="12"/>
  <c r="C22" i="12"/>
  <c r="L24" i="23" l="1"/>
  <c r="L26" i="23"/>
  <c r="J29" i="12"/>
  <c r="I28" i="23"/>
  <c r="L25" i="23"/>
  <c r="I83" i="23"/>
  <c r="F67" i="12"/>
  <c r="I79" i="23"/>
  <c r="I63" i="12" s="1"/>
  <c r="F63" i="12"/>
  <c r="F33" i="12" s="1"/>
  <c r="I51" i="25"/>
  <c r="F95" i="25"/>
  <c r="C93" i="24"/>
  <c r="B45" i="13" s="1"/>
  <c r="I95" i="12"/>
  <c r="I75" i="24"/>
  <c r="I87" i="12" s="1"/>
  <c r="F84" i="24"/>
  <c r="F96" i="12" s="1"/>
  <c r="M84" i="24"/>
  <c r="M96" i="12" s="1"/>
  <c r="J96" i="12"/>
  <c r="L15" i="12" s="1"/>
  <c r="L56" i="13"/>
  <c r="I37" i="13"/>
  <c r="J84" i="25"/>
  <c r="L77" i="12"/>
  <c r="O14" i="12" s="1"/>
  <c r="N84" i="25"/>
  <c r="N85" i="24"/>
  <c r="N96" i="12"/>
  <c r="F95" i="24"/>
  <c r="J51" i="24"/>
  <c r="I51" i="24"/>
  <c r="N82" i="23"/>
  <c r="N66" i="12" s="1"/>
  <c r="N63" i="12"/>
  <c r="K83" i="23"/>
  <c r="L67" i="12" s="1"/>
  <c r="P13" i="12" s="1"/>
  <c r="J67" i="12"/>
  <c r="L50" i="23"/>
  <c r="L70" i="23"/>
  <c r="K70" i="23" s="1"/>
  <c r="N83" i="23"/>
  <c r="L61" i="23"/>
  <c r="K61" i="23" s="1"/>
  <c r="F78" i="23"/>
  <c r="J78" i="23"/>
  <c r="N78" i="23"/>
  <c r="N62" i="12" s="1"/>
  <c r="J82" i="23"/>
  <c r="J66" i="12" s="1"/>
  <c r="L28" i="23" l="1"/>
  <c r="C93" i="23"/>
  <c r="B25" i="13" s="1"/>
  <c r="I67" i="12"/>
  <c r="K79" i="23"/>
  <c r="L63" i="12" s="1"/>
  <c r="O13" i="12" s="1"/>
  <c r="L57" i="13"/>
  <c r="I47" i="13"/>
  <c r="J15" i="12"/>
  <c r="M15" i="12"/>
  <c r="N85" i="25"/>
  <c r="N82" i="12"/>
  <c r="M84" i="25"/>
  <c r="M82" i="12" s="1"/>
  <c r="J82" i="12"/>
  <c r="L14" i="12" s="1"/>
  <c r="I75" i="23"/>
  <c r="I59" i="12" s="1"/>
  <c r="F62" i="12"/>
  <c r="F84" i="23"/>
  <c r="F68" i="12" s="1"/>
  <c r="K75" i="23"/>
  <c r="L59" i="12" s="1"/>
  <c r="N13" i="12" s="1"/>
  <c r="J62" i="12"/>
  <c r="N67" i="12"/>
  <c r="N84" i="23"/>
  <c r="N68" i="12" s="1"/>
  <c r="J84" i="23" l="1"/>
  <c r="J68" i="12" s="1"/>
  <c r="L13" i="12" s="1"/>
  <c r="I51" i="23"/>
  <c r="M14" i="12"/>
  <c r="J14" i="12"/>
  <c r="M13" i="12"/>
  <c r="J13" i="12"/>
  <c r="J51" i="23"/>
  <c r="F95" i="23"/>
  <c r="N85" i="23"/>
  <c r="I71" i="10"/>
  <c r="N82" i="10"/>
  <c r="N51" i="12" s="1"/>
  <c r="M35" i="12" s="1"/>
  <c r="N81" i="10"/>
  <c r="N50" i="12" s="1"/>
  <c r="M34" i="12" s="1"/>
  <c r="N80" i="10"/>
  <c r="N77" i="10"/>
  <c r="N46" i="12" s="1"/>
  <c r="M30" i="12" s="1"/>
  <c r="N76" i="10"/>
  <c r="N45" i="12" s="1"/>
  <c r="M29" i="12" s="1"/>
  <c r="J84" i="10"/>
  <c r="J53" i="12" s="1"/>
  <c r="J37" i="12" s="1"/>
  <c r="J82" i="10"/>
  <c r="J81" i="10"/>
  <c r="J80" i="10"/>
  <c r="J83" i="10" s="1"/>
  <c r="J52" i="12" s="1"/>
  <c r="J36" i="12" s="1"/>
  <c r="L33" i="12" s="1"/>
  <c r="J78" i="10"/>
  <c r="J77" i="10"/>
  <c r="J76" i="10"/>
  <c r="J79" i="10" s="1"/>
  <c r="J48" i="12" s="1"/>
  <c r="J32" i="12" s="1"/>
  <c r="L29" i="12" s="1"/>
  <c r="F84" i="10"/>
  <c r="F53" i="12" s="1"/>
  <c r="F37" i="12" s="1"/>
  <c r="I37" i="12" s="1"/>
  <c r="F82" i="10"/>
  <c r="F80" i="10"/>
  <c r="F83" i="10" s="1"/>
  <c r="F52" i="12" s="1"/>
  <c r="F36" i="12" s="1"/>
  <c r="I33" i="12" s="1"/>
  <c r="F81" i="10"/>
  <c r="F79" i="10"/>
  <c r="F48" i="12" s="1"/>
  <c r="F32" i="12" s="1"/>
  <c r="F78" i="10"/>
  <c r="F77" i="10"/>
  <c r="F76" i="10"/>
  <c r="J71" i="10"/>
  <c r="J61" i="10"/>
  <c r="I61" i="10"/>
  <c r="J50" i="10"/>
  <c r="M84" i="23" l="1"/>
  <c r="M68" i="12" s="1"/>
  <c r="I27" i="13"/>
  <c r="L55" i="13"/>
  <c r="F38" i="12"/>
  <c r="F39" i="12" s="1"/>
  <c r="I29" i="12"/>
  <c r="N83" i="10"/>
  <c r="N52" i="12" s="1"/>
  <c r="M36" i="12" s="1"/>
  <c r="N49" i="12"/>
  <c r="M33" i="12" s="1"/>
  <c r="L37" i="12"/>
  <c r="J38" i="12"/>
  <c r="N79" i="10"/>
  <c r="N48" i="12" s="1"/>
  <c r="M32" i="12" s="1"/>
  <c r="J39" i="12" l="1"/>
  <c r="I22" i="12"/>
  <c r="K58" i="10"/>
  <c r="K57" i="10"/>
  <c r="K59" i="10"/>
  <c r="L59" i="10" s="1"/>
  <c r="K48" i="10"/>
  <c r="L48" i="10" s="1"/>
  <c r="L47" i="10"/>
  <c r="L46" i="10"/>
  <c r="K24" i="10"/>
  <c r="K26" i="10"/>
  <c r="L26" i="10" s="1"/>
  <c r="K25" i="10"/>
  <c r="J26" i="10"/>
  <c r="I26" i="10"/>
  <c r="L50" i="10" l="1"/>
  <c r="F94" i="10" l="1"/>
  <c r="I25" i="10" l="1"/>
  <c r="D13" i="12" l="1"/>
  <c r="H28" i="10" l="1"/>
  <c r="I24" i="10"/>
  <c r="I28" i="10" s="1"/>
  <c r="B5" i="12" l="1"/>
  <c r="B5" i="13"/>
  <c r="B5" i="10"/>
  <c r="F92" i="10" l="1"/>
  <c r="C92" i="10"/>
  <c r="B14" i="13" s="1"/>
  <c r="K68" i="10"/>
  <c r="B54" i="13"/>
  <c r="I76" i="10" l="1"/>
  <c r="I45" i="12" s="1"/>
  <c r="K76" i="10" l="1"/>
  <c r="L45" i="12" s="1"/>
  <c r="N12" i="12" s="1"/>
  <c r="N16" i="12" s="1"/>
  <c r="I14" i="12" l="1"/>
  <c r="I15" i="12"/>
  <c r="M81" i="10" l="1"/>
  <c r="M50" i="12" s="1"/>
  <c r="M82" i="10"/>
  <c r="M51" i="12" s="1"/>
  <c r="M83" i="10"/>
  <c r="M52" i="12" s="1"/>
  <c r="M80" i="10"/>
  <c r="M49" i="12" s="1"/>
  <c r="M77" i="10"/>
  <c r="M46" i="12" s="1"/>
  <c r="M78" i="10"/>
  <c r="M47" i="12" s="1"/>
  <c r="M79" i="10"/>
  <c r="M48" i="12" s="1"/>
  <c r="K84" i="10"/>
  <c r="L53" i="12" s="1"/>
  <c r="P12" i="12" s="1"/>
  <c r="P16" i="12" s="1"/>
  <c r="I84" i="10"/>
  <c r="F12" i="12"/>
  <c r="E11" i="13"/>
  <c r="C94" i="10" l="1"/>
  <c r="B16" i="13" s="1"/>
  <c r="I53" i="12"/>
  <c r="H12" i="12"/>
  <c r="K12" i="12"/>
  <c r="I16" i="13"/>
  <c r="F85" i="10"/>
  <c r="F54" i="12" s="1"/>
  <c r="I80" i="10"/>
  <c r="I49" i="12" s="1"/>
  <c r="K80" i="10"/>
  <c r="L49" i="12" s="1"/>
  <c r="O12" i="12" s="1"/>
  <c r="O16" i="12" s="1"/>
  <c r="F96" i="10" l="1"/>
  <c r="J51" i="10"/>
  <c r="I51" i="10"/>
  <c r="I14" i="13"/>
  <c r="J85" i="10"/>
  <c r="B14" i="12"/>
  <c r="D9" i="12"/>
  <c r="I18" i="13" l="1"/>
  <c r="L54" i="13"/>
  <c r="J54" i="12"/>
  <c r="F9" i="12"/>
  <c r="B9" i="12"/>
  <c r="I12" i="12" l="1"/>
  <c r="L12" i="12"/>
  <c r="L16" i="12" s="1"/>
  <c r="F15" i="12"/>
  <c r="F14" i="12"/>
  <c r="F13" i="12"/>
  <c r="D15" i="12"/>
  <c r="D14" i="12"/>
  <c r="B15" i="12"/>
  <c r="B13" i="12"/>
  <c r="B12" i="12"/>
  <c r="H15" i="12" l="1"/>
  <c r="K15" i="12"/>
  <c r="H14" i="12"/>
  <c r="K14" i="12"/>
  <c r="H13" i="12"/>
  <c r="K13" i="12"/>
  <c r="L68" i="10"/>
  <c r="L57" i="10"/>
  <c r="L58" i="10"/>
  <c r="N78" i="10" s="1"/>
  <c r="N47" i="12" s="1"/>
  <c r="M31" i="12" s="1"/>
  <c r="J24" i="10"/>
  <c r="J28" i="10" s="1"/>
  <c r="J25" i="10"/>
  <c r="L25" i="10" s="1"/>
  <c r="K16" i="12" l="1"/>
  <c r="L61" i="10"/>
  <c r="K61" i="10" s="1"/>
  <c r="L71" i="10"/>
  <c r="K71" i="10" s="1"/>
  <c r="N84" i="10"/>
  <c r="K28" i="10"/>
  <c r="L24" i="10"/>
  <c r="L28" i="10" s="1"/>
  <c r="K50" i="10"/>
  <c r="N85" i="10" l="1"/>
  <c r="N86" i="10" s="1"/>
  <c r="N53" i="12"/>
  <c r="M37" i="12" s="1"/>
  <c r="M38" i="12" s="1"/>
  <c r="M39" i="12" s="1"/>
  <c r="I13" i="12"/>
  <c r="N54" i="12" l="1"/>
  <c r="M85" i="10"/>
  <c r="M54" i="12" s="1"/>
  <c r="J12" i="12" l="1"/>
  <c r="J16" i="12" s="1"/>
  <c r="M12" i="12"/>
  <c r="M16" i="12" s="1"/>
</calcChain>
</file>

<file path=xl/sharedStrings.xml><?xml version="1.0" encoding="utf-8"?>
<sst xmlns="http://schemas.openxmlformats.org/spreadsheetml/2006/main" count="682" uniqueCount="186">
  <si>
    <t>Categoria</t>
  </si>
  <si>
    <t>Despeses de personal</t>
  </si>
  <si>
    <t>Altres despeses</t>
  </si>
  <si>
    <t>Col·laboracions externes</t>
  </si>
  <si>
    <t>Total:</t>
  </si>
  <si>
    <t>RESUM</t>
  </si>
  <si>
    <t>Desenvolupament</t>
  </si>
  <si>
    <t>Recerca</t>
  </si>
  <si>
    <t>Cost/Hora</t>
  </si>
  <si>
    <t>Nom persona</t>
  </si>
  <si>
    <t>Hores previstes</t>
  </si>
  <si>
    <t>Entitat sol·licitant</t>
  </si>
  <si>
    <t>Títol del projecte</t>
  </si>
  <si>
    <t>Acrònim del projecte</t>
  </si>
  <si>
    <t>Despeses indirectes</t>
  </si>
  <si>
    <t>Petita empresa</t>
  </si>
  <si>
    <t>Mitjana empresa</t>
  </si>
  <si>
    <t>Gran empresa</t>
  </si>
  <si>
    <t>Descripció</t>
  </si>
  <si>
    <t>Despeses d'auditories</t>
  </si>
  <si>
    <t>% Ajut</t>
  </si>
  <si>
    <t>Ajut proposat</t>
  </si>
  <si>
    <t>Tipus Empresa</t>
  </si>
  <si>
    <t>% ajut</t>
  </si>
  <si>
    <t>Categoria avaluació</t>
  </si>
  <si>
    <t>Hores acceptades</t>
  </si>
  <si>
    <t>Cost subvencionable sol·licitat</t>
  </si>
  <si>
    <t>Cost subvencionable acceptat</t>
  </si>
  <si>
    <t>Codi projecte</t>
  </si>
  <si>
    <t>Avaluador</t>
  </si>
  <si>
    <t>Genèric</t>
  </si>
  <si>
    <t>Auditories</t>
  </si>
  <si>
    <t>Costos indirectes</t>
  </si>
  <si>
    <t>* En cas d'afegir línies, arrossegar la fòrmula</t>
  </si>
  <si>
    <t>Tipus d'entitat participant</t>
  </si>
  <si>
    <t>Tipus d'entitat participant acceptat</t>
  </si>
  <si>
    <t>Nº Activitat</t>
  </si>
  <si>
    <t>Hores de dedicació</t>
  </si>
  <si>
    <t>% Dedicació</t>
  </si>
  <si>
    <t>Hores acceptades màx</t>
  </si>
  <si>
    <t>%Dedicació
màx.</t>
  </si>
  <si>
    <t>TOTALS</t>
  </si>
  <si>
    <r>
      <t>Les despeses en col·laboracions externes relacionades amb activitats d'R+D</t>
    </r>
    <r>
      <rPr>
        <b/>
        <i/>
        <sz val="11"/>
        <color rgb="FF7F7F7F"/>
        <rFont val="Calibri"/>
        <family val="2"/>
        <scheme val="minor"/>
      </rPr>
      <t xml:space="preserve"> només per empreses</t>
    </r>
  </si>
  <si>
    <t xml:space="preserve">Per les despeses de personal es requereix detall hores previstes per persona i activitat, així com les hores que cada persona imputada al projecte dedica en total i, segons conveni, quines son les hores anuals totals. </t>
  </si>
  <si>
    <t>*En cas d'haver d'aplicar reducció</t>
  </si>
  <si>
    <t>Tipus entitat participant</t>
  </si>
  <si>
    <t>*Indicar les diferents tipoloies de projecte segons convocatòria.</t>
  </si>
  <si>
    <t>Recerca / Desenvolupament</t>
  </si>
  <si>
    <t>% Dedicació màxima</t>
  </si>
  <si>
    <t>Tipus entitat</t>
  </si>
  <si>
    <t>FORMULA per càlcul directe % Dedicació màxima personal en funció del Tipus empresa</t>
  </si>
  <si>
    <t>FORMULA per càlcul directe % Ajut DESPESES PERSONAL i ALTRES DESPESES en funció del Tipus Empresa i Categoria</t>
  </si>
  <si>
    <t>FORMULA per càlcul directe % Ajut COL·LABORACIONS EXTERNES en funció del Tipus Empresa i Categoria</t>
  </si>
  <si>
    <t>TOTAL PROJECTE</t>
  </si>
  <si>
    <t>Entitat participant</t>
  </si>
  <si>
    <t>Nº Participant</t>
  </si>
  <si>
    <t>% Participació max.</t>
  </si>
  <si>
    <t>% Participació màxima</t>
  </si>
  <si>
    <t>FORMULA per càlcul directe % Participació màxima en funció del Tipus empresa</t>
  </si>
  <si>
    <t>Cost. accetat
RECERCA</t>
  </si>
  <si>
    <t>Cost. accetat
DESENVOLUPAMENT</t>
  </si>
  <si>
    <t>Hores anuals totals
segons conveni</t>
  </si>
  <si>
    <t>Tipus de línia</t>
  </si>
  <si>
    <t>L3 - nom</t>
  </si>
  <si>
    <t>Cost. acceptat 
GENÈRIC</t>
  </si>
  <si>
    <t>Acreditat TECNIO</t>
  </si>
  <si>
    <t>=SI(I($E$9="Gran empresa");Desplegables!$B$32;SI(I($E$9="Mitjana empresa");Desplegables!$B$31;SI(I($E$9="Petita empresa");Desplegables!$B$30;SI($E$9="Acreditat TECNIO";1;))))</t>
  </si>
  <si>
    <t>Col·laborador
Acreditat</t>
  </si>
  <si>
    <t>BENEFICIARI 2</t>
  </si>
  <si>
    <t xml:space="preserve">Número </t>
  </si>
  <si>
    <t>Col·lab. Acreditat</t>
  </si>
  <si>
    <t>SI</t>
  </si>
  <si>
    <t>NO</t>
  </si>
  <si>
    <t>N/A</t>
  </si>
  <si>
    <t>Detall</t>
  </si>
  <si>
    <t>Auditoria</t>
  </si>
  <si>
    <t>FORMULA per càlcul directe % Ajuts DESPESES AUDITORIA</t>
  </si>
  <si>
    <t>SI(I($E$9="Gran empresa";D80="Genèric");Desplegables!$F$22;SI(I($E$9="Mitjana empresa";D80="Genèric");Desplegables!$F$22;SI(I($E$9="Petita empresa";D80="Genèric");Desplegables!$F$22;SI(I($E$9="Acreditat TECNIO";D80="Genèric");Desplegables!$F$22;</t>
  </si>
  <si>
    <t>% Dedicació mínima</t>
  </si>
  <si>
    <t>Hores dedicació totals</t>
  </si>
  <si>
    <t>Activitat de Recerca Industrial (import en euros)</t>
  </si>
  <si>
    <t>Pressupost de despeses</t>
  </si>
  <si>
    <t>Activitats de RD de caràcter no econòmic (import en euros)</t>
  </si>
  <si>
    <t>Activitat de desenvolupament experimental (import en euros)</t>
  </si>
  <si>
    <t>BENEFICIARI 3</t>
  </si>
  <si>
    <t>BENEFICIARI 4</t>
  </si>
  <si>
    <t>EMPRESA 1  - Líder</t>
  </si>
  <si>
    <t>RESUM DELS PARTICIPANTS EN EL PROJECTE</t>
  </si>
  <si>
    <t>Beneficiari</t>
  </si>
  <si>
    <t>Auditories (import en euros)</t>
  </si>
  <si>
    <t>=SI(I($E$9="Gran empresa";D24="Recerca");Desplegables!$F$15;SI(I($E$9="Gran empresa";D24="Desenvolupament");Desplegables!$F$18;SI(I($E$9="Mitjana empresa";D24="Recerca");Desplegables!$F$14;SI(I($E$9="Mitjana empresa";D24="Desenvolupament");Desplegables!$F$17;SI(I($E$9="Petita empresa";D24="Recerca");Desplegables!$F$13;SI(I($E$9="Petita empresa";D24="Desenvolupament");Desplegables!$F$16;SI(I($E$9="Acreditat TECNIO");Desplegables!$F$19)))))))</t>
  </si>
  <si>
    <t>=SI(I($E$9="Gran empresa";D49="Recerca");Desplegables!$F$15;SI(I($E$9="Gran empresa";D49="Desenvolupament");Desplegables!$F$18;SI(I($E$9="Mitjana empresa";D49="Recerca");Desplegables!$F$14;SI(I($E$9="Mitjana empresa";D49="Desenvolupament");Desplegables!$F$17;SI(I($E$9="Petita empresa";D49="Recerca");Desplegables!$F$13;SI(I($E$9="Petita empresa";D49="Desenvolupament");Desplegables!$F$16;SI($E$9="Agent TECNIO";0;)))))))</t>
  </si>
  <si>
    <t>=SI(I($E$9="Gran empresa");Desplegables!$E$29;SI(I($E$9="Mitjana empresa");Desplegables!$E$28;SI(I($E$9="Petita empresa");Desplegables!$E$27;SI($E$9="Acreditat TECNIO";1;))))</t>
  </si>
  <si>
    <t>SI(I($E$8="Gran empresa";$C$87="Recerca");$I$87;SI(I($E$8="Mitjana empresa";$C$87="Recerca");$I$87;SI(I($E$8="Petita empresa";$C$87="Recerca");$I$87;SI($E$8="Acreditat TECNIO";0;))))</t>
  </si>
  <si>
    <t>SI($E$8="Acreditat TECNIO";SUMA(J49+J53);0)</t>
  </si>
  <si>
    <t>SI(I($E$8="Gran empresa";$C$91="Desenvolupament");$I$91;SI(I($E$8="Mitjana empresa";$C$91="Desenvolupament");$I$91;SI(I($E$8="Petita empresa";$C$91="Desenvolupament");$I$91;SI($E$8="Acreditat TECNIO";0;))))</t>
  </si>
  <si>
    <t>SI($C$95="Genèric";$I$95)</t>
  </si>
  <si>
    <t xml:space="preserve">La informació que s'introdueixi en aquest formulari ha de ser coherent amb la que consta a la sol·licitud i a la memòria tècnica que es presenta conjuntament. </t>
  </si>
  <si>
    <r>
      <rPr>
        <b/>
        <sz val="11"/>
        <color theme="1"/>
        <rFont val="Calibri"/>
        <family val="2"/>
        <scheme val="minor"/>
      </rPr>
      <t>Les despeses s'han de classificar sempre per activitats</t>
    </r>
    <r>
      <rPr>
        <sz val="11"/>
        <color theme="1"/>
        <rFont val="Calibri"/>
        <family val="2"/>
        <scheme val="minor"/>
      </rPr>
      <t xml:space="preserve">. Les activitats són els paquets de treball que conformen el pla de treball explicat a la memòria tècnica. </t>
    </r>
  </si>
  <si>
    <t>Nota: Segons ordre de bases, en aquesta convocatòria si el sol·licitant és un Acreditat TECNIO no podrà imputar despesa per aquesta tipologia de despesa.</t>
  </si>
  <si>
    <t>El pressupost total es calcula automàticament.</t>
  </si>
  <si>
    <t>Les despeses de Col·laboracions Externes cal desagregar-les per activitats i classificar-les per categoria de Recerca o Desenvolupament. Si es considera que un mateix servei o producte s'utilitzarà en més d'una activitat s'ha d'estimar el cost proporcional per cadascuna d'elles.</t>
  </si>
  <si>
    <t>Cal determinar les hores de dedicació de cada persona per activitat. Per cada persona que participi en el projecte caldrà afegir tantes línies com activitats vagi a dur a terme. El càlcul del cost propostat serà en funció de les hores previstes i el cost/hora determinat.</t>
  </si>
  <si>
    <t xml:space="preserve">Cal indicar, per cada persona que participi en el projecte, les hores de dedicació totals (agregat) que realitzarà i les hores anuals totals segons conveni. Es retornarà el % de dedicació per persona en el projecte que, segons ordre de bases, per aquesta convocatòria no pot ser inferior al 10% ni superior al 80%. Per realitzar aquest càlcul, es demana la durada del projecte en anys. </t>
  </si>
  <si>
    <t>L'arxiu està bloquejat, excepte camps especiífics que cal omplir per part del sol·licitant.</t>
  </si>
  <si>
    <r>
      <t>L'</t>
    </r>
    <r>
      <rPr>
        <b/>
        <sz val="11"/>
        <color theme="1"/>
        <rFont val="Calibri"/>
        <family val="2"/>
        <scheme val="minor"/>
      </rPr>
      <t>empresa sol·licitant de l'ajut i</t>
    </r>
    <r>
      <rPr>
        <sz val="11"/>
        <color theme="1"/>
        <rFont val="Calibri"/>
        <family val="2"/>
        <scheme val="minor"/>
      </rPr>
      <t xml:space="preserve">, en el cas dels projecte amb més d'una entitat, </t>
    </r>
    <r>
      <rPr>
        <b/>
        <sz val="11"/>
        <color theme="1"/>
        <rFont val="Calibri"/>
        <family val="2"/>
        <scheme val="minor"/>
      </rPr>
      <t xml:space="preserve">líder del projecte </t>
    </r>
    <r>
      <rPr>
        <sz val="11"/>
        <color theme="1"/>
        <rFont val="Calibri"/>
        <family val="2"/>
        <scheme val="minor"/>
      </rPr>
      <t xml:space="preserve">haurà d'emprenar la fulla </t>
    </r>
    <r>
      <rPr>
        <b/>
        <sz val="11"/>
        <color theme="1"/>
        <rFont val="Calibri"/>
        <family val="2"/>
        <scheme val="minor"/>
      </rPr>
      <t>EMPRESA 1.</t>
    </r>
  </si>
  <si>
    <r>
      <t xml:space="preserve">En els casos que hi hagi més d'un participant, </t>
    </r>
    <r>
      <rPr>
        <b/>
        <sz val="11"/>
        <color theme="1"/>
        <rFont val="Calibri"/>
        <family val="2"/>
        <scheme val="minor"/>
      </rPr>
      <t>la resta d'entitats emplenarà les fulles BENEFICIARI 2, BENEFICIARI 3 i BENEFICIARI 4</t>
    </r>
    <r>
      <rPr>
        <sz val="11"/>
        <color theme="1"/>
        <rFont val="Calibri"/>
        <family val="2"/>
        <scheme val="minor"/>
      </rPr>
      <t xml:space="preserve">.
</t>
    </r>
    <r>
      <rPr>
        <i/>
        <u/>
        <sz val="11"/>
        <color theme="1"/>
        <rFont val="Calibri"/>
        <family val="2"/>
        <scheme val="minor"/>
      </rPr>
      <t>*Excepte pels casos que hi hagi un soci internacional que no aplica i, conseqüentment, no cal aportar detall pressupostari.</t>
    </r>
  </si>
  <si>
    <t>DETALL PER IMPRÈS DE SOL·LICITUD DE L'AJUT</t>
  </si>
  <si>
    <t>Motiu d'acceptació o denegació tècnica</t>
  </si>
  <si>
    <t>En el cas que el sol·licitant sigui una empresa - gran, mitjana o petita -, en la sol·licitud, caldrà traslladar l'import de l'Activitat de Recerca industrial, de l'Activitat de Desenvolupament experimental, de les Auditories (si s'escau) i el Pressupost de despeses total.</t>
  </si>
  <si>
    <t>En els cas que el sol·licitant sigui un acreditat TECNIO, en la sol·licitud, caldrà traslladar l'import de Activitats de RD de caràcter no econòmic, de les Auditories i el Pressupost de despeses total.</t>
  </si>
  <si>
    <t>Les Altres despeses cal desagregar-les per activitats i classificar-les per categoria de Recerca o Desenvolupament. Si es considera que un mateix servei o producte s'utilitzarà en més d'una activitat s'ha d'estimar el cost proporcional per cadascuna d'elles.</t>
  </si>
  <si>
    <t>Despeses vinculades a l'activitat de recerca industrial i desenvolupament experimental. En cap cas es consideraran subvencionables despeses d'aquisició d'actius, de construcció, compra o lloguer.</t>
  </si>
  <si>
    <t>Validació % Dedicació</t>
  </si>
  <si>
    <r>
      <rPr>
        <b/>
        <sz val="11"/>
        <color theme="1"/>
        <rFont val="Calibri"/>
        <family val="2"/>
        <scheme val="minor"/>
      </rPr>
      <t>Cada activitat s'ha de classificar amb alguna de les categories</t>
    </r>
    <r>
      <rPr>
        <sz val="11"/>
        <color theme="1"/>
        <rFont val="Calibri"/>
        <family val="2"/>
        <scheme val="minor"/>
      </rPr>
      <t xml:space="preserve"> admeses segons l'ordre de bases. En aquesta convocatòria</t>
    </r>
    <r>
      <rPr>
        <b/>
        <sz val="11"/>
        <color theme="1"/>
        <rFont val="Calibri"/>
        <family val="2"/>
        <scheme val="minor"/>
      </rPr>
      <t xml:space="preserve"> Recerca, Desenvolupament</t>
    </r>
    <r>
      <rPr>
        <sz val="11"/>
        <color theme="1"/>
        <rFont val="Calibri"/>
        <family val="2"/>
        <scheme val="minor"/>
      </rPr>
      <t xml:space="preserve"> (Despeses de Personal, Col·laboracions externes i Altres despeses)</t>
    </r>
    <r>
      <rPr>
        <b/>
        <sz val="11"/>
        <color theme="1"/>
        <rFont val="Calibri"/>
        <family val="2"/>
        <scheme val="minor"/>
      </rPr>
      <t xml:space="preserve"> o Genèric </t>
    </r>
    <r>
      <rPr>
        <sz val="11"/>
        <color theme="1"/>
        <rFont val="Calibri"/>
        <family val="2"/>
        <scheme val="minor"/>
      </rPr>
      <t>(Auditoria). A la memòria tècnica caldrà raonar el per què d'aquesta classificació, i sempre podrà ser reclassificada en el moment de l'avaluació per part del/la tècnic/a avaluador/a.</t>
    </r>
  </si>
  <si>
    <t>Per la tipologia de partida: DESPESA DE PERSONAL</t>
  </si>
  <si>
    <t>Per la tipologia de partida: COL·LABORACIONS EXTERNES</t>
  </si>
  <si>
    <t>Per la tipologia de partida: ALTRES DESPESES</t>
  </si>
  <si>
    <t>Per la tipologia de partida: AUDITORIA</t>
  </si>
  <si>
    <t>Les despeses d'auditoria s'han de classificar com a Genèrica, poden tenir un cost màxim de 1.500€, i n'hi pot haver com a màxim dues.</t>
  </si>
  <si>
    <t>% Participació
Cost. Sub. Acceptat</t>
  </si>
  <si>
    <r>
      <t xml:space="preserve">En la fulla Detall per Imprès Sol·licitud del present document </t>
    </r>
    <r>
      <rPr>
        <sz val="11"/>
        <color theme="1"/>
        <rFont val="Calibri"/>
        <family val="2"/>
        <scheme val="minor"/>
      </rPr>
      <t>s'aporta la informació que el sol·licitant ha de fer constar en la sol·licitud per beneficiari. A banda, s'aporta un resum global.</t>
    </r>
  </si>
  <si>
    <t>* En cas d'afegir línies, arrossegar la fòrmula Columna F - Càlcul %Dedicació</t>
  </si>
  <si>
    <t>* En cas d'afegir línies, arrossegar la fòrmula Columna I - Cost. Subv. Sol·licitat</t>
  </si>
  <si>
    <t>Duració del projecte (anys)**</t>
  </si>
  <si>
    <t>**Indicar la durada total del projecte en anys.</t>
  </si>
  <si>
    <t>Activitat de recerca Industrial (import en euros)</t>
  </si>
  <si>
    <r>
      <t xml:space="preserve">En aquesta pestanya es recull la </t>
    </r>
    <r>
      <rPr>
        <b/>
        <sz val="12"/>
        <color theme="1"/>
        <rFont val="Calibri"/>
        <family val="2"/>
        <scheme val="minor"/>
      </rPr>
      <t>informació a traslladar a l'imprès de Sol·licitud</t>
    </r>
    <r>
      <rPr>
        <sz val="12"/>
        <color theme="1"/>
        <rFont val="Calibri"/>
        <family val="2"/>
        <scheme val="minor"/>
      </rPr>
      <t xml:space="preserve"> de subencions a projectes de Recerca Industrial i Desenvolupament Experimental 2022</t>
    </r>
  </si>
  <si>
    <t>RESUM DEL DETALL A INTRODUIR EN L'IMPRÈS DE SOL·LICITUD DE L'AJUT</t>
  </si>
  <si>
    <t>Com INSERIR FILES ?</t>
  </si>
  <si>
    <r>
      <t xml:space="preserve">El formulari permet afegir tantes files com sigui necessari. </t>
    </r>
    <r>
      <rPr>
        <b/>
        <sz val="11"/>
        <color theme="1"/>
        <rFont val="Calibri"/>
        <family val="2"/>
        <scheme val="minor"/>
      </rPr>
      <t xml:space="preserve">En aquella tipologia de despesa </t>
    </r>
    <r>
      <rPr>
        <sz val="11"/>
        <color theme="1"/>
        <rFont val="Calibri"/>
        <family val="2"/>
        <scheme val="minor"/>
      </rPr>
      <t xml:space="preserve">(exceptuant l'Auditoria) </t>
    </r>
    <r>
      <rPr>
        <b/>
        <sz val="11"/>
        <color theme="1"/>
        <rFont val="Calibri"/>
        <family val="2"/>
        <scheme val="minor"/>
      </rPr>
      <t>on calgui afegir més línies caldrà marcar una línia dins del caixetí de despeses corresponent</t>
    </r>
    <r>
      <rPr>
        <sz val="11"/>
        <color theme="1"/>
        <rFont val="Calibri"/>
        <family val="2"/>
        <scheme val="minor"/>
      </rPr>
      <t xml:space="preserve">, exceptuant l'Auditoria.
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</si>
  <si>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rgb="FFFF0000"/>
        <rFont val="Calibri"/>
        <family val="2"/>
        <scheme val="minor"/>
      </rPr>
      <t xml:space="preserve">! </t>
    </r>
    <r>
      <rPr>
        <b/>
        <sz val="11"/>
        <color theme="1"/>
        <rFont val="Calibri"/>
        <family val="2"/>
        <scheme val="minor"/>
      </rPr>
      <t xml:space="preserve">Per la partida de Despeses de personal, caldrà arrossegar la fòrmula de la Columna I </t>
    </r>
  </si>
  <si>
    <r>
      <rPr>
        <b/>
        <sz val="11"/>
        <color rgb="FFFF0000"/>
        <rFont val="Calibri"/>
        <family val="2"/>
        <scheme val="minor"/>
      </rPr>
      <t>!</t>
    </r>
    <r>
      <rPr>
        <b/>
        <sz val="11"/>
        <color theme="1"/>
        <rFont val="Calibri"/>
        <family val="2"/>
        <scheme val="minor"/>
      </rPr>
      <t xml:space="preserve"> Pel càlcul del % Dedicació, caldrà arrossegar la fòrmula de la Columna F</t>
    </r>
  </si>
  <si>
    <t>Pressupost mínim projecte</t>
  </si>
  <si>
    <t>Ajut màxim projecte</t>
  </si>
  <si>
    <t>Ajut màxim TECNIO</t>
  </si>
  <si>
    <t>Ajut màxim EMPRESA</t>
  </si>
  <si>
    <t>ARGUMENT PER LIMITAR AJUNT PER BENEFICIARI 2 O DIFERENT LIDER EMPRESA</t>
  </si>
  <si>
    <t>SI(I(E9="Acreditat TECNIO";SUMA(M68:M76)&gt;100000);100000;SI(I(E9&gt;"Acreditat TECNIO";SUMA(M68:M76)&gt;250000);250000;SUMA(M68:M76)))</t>
  </si>
  <si>
    <t>SI(I(E9&lt;&gt;"Acreditat TECNIO";SUMA(N77:N85)&gt;250000);250000;SUMA(N77:N85))</t>
  </si>
  <si>
    <t>ARGUMENT PER LIMITAR AJUNT LIDER EMPRESA</t>
  </si>
  <si>
    <t xml:space="preserve">SOCI INT. </t>
  </si>
  <si>
    <t>PAIS SOCI INT</t>
  </si>
  <si>
    <t>Alemanya</t>
  </si>
  <si>
    <t>Dinamarca</t>
  </si>
  <si>
    <t>Països Baixos</t>
  </si>
  <si>
    <t>Regne Unit</t>
  </si>
  <si>
    <t>França</t>
  </si>
  <si>
    <t>Itàlia</t>
  </si>
  <si>
    <t>Bèlgica</t>
  </si>
  <si>
    <t>Singapur</t>
  </si>
  <si>
    <t>Japó</t>
  </si>
  <si>
    <t>Corea del Sud</t>
  </si>
  <si>
    <t>Canadà - Alberta i Quebec</t>
  </si>
  <si>
    <t>EEUU - Nova York</t>
  </si>
  <si>
    <t>EEUU - Massachusetts</t>
  </si>
  <si>
    <t>Xina - Hong Kong</t>
  </si>
  <si>
    <t>Austràlia</t>
  </si>
  <si>
    <t>EEUU - Estats Califòrnia</t>
  </si>
  <si>
    <t>EEUU - Pequín i Shanghai</t>
  </si>
  <si>
    <t>Import ajut proposat</t>
  </si>
  <si>
    <t>Import a justificar</t>
  </si>
  <si>
    <t>Reserves Econòmiques</t>
  </si>
  <si>
    <t>=Ajut</t>
  </si>
  <si>
    <t>=Cost. Sub Acc</t>
  </si>
  <si>
    <t>=Cost. Sub Acc. R</t>
  </si>
  <si>
    <t>=Cost. Sub Acc. D</t>
  </si>
  <si>
    <t>=Cost. Sub Acc. G</t>
  </si>
  <si>
    <t>Participació</t>
  </si>
  <si>
    <t>NOM ENTITAT</t>
  </si>
  <si>
    <t>PAÍS</t>
  </si>
  <si>
    <t>Pressupost</t>
  </si>
  <si>
    <t>COL·LABORATIU</t>
  </si>
  <si>
    <t>INDIVIDUAL</t>
  </si>
  <si>
    <t>SOCI INTERNACIONAL</t>
  </si>
  <si>
    <t xml:space="preserve">
'Per fer-ho, seguiu aquestes senzilles 4 passes - S'adjunta captura de pantalla.</t>
  </si>
  <si>
    <t xml:space="preserve">INSTRUCCIONS PER OMPLIR L'ANNEX DE PRESSUPOST A ADJUNTAR A LA SOL·LICITUD - </t>
  </si>
  <si>
    <t>Es recomana llegir amb atenció els 11 punts d'aquestes INSTRUCCIONS abans d'emplenar les pestanyes d'aquest pressupost a adjuntar a la sol·licitud</t>
  </si>
  <si>
    <t>Import bestreta</t>
  </si>
  <si>
    <t>Bestreta</t>
  </si>
  <si>
    <t>%</t>
  </si>
  <si>
    <t>=Bestreta directa</t>
  </si>
  <si>
    <t>Ajuts a projectes d’R+D per una o diverses empresa/es catalana/s de 250 treballadors o més - L1</t>
  </si>
  <si>
    <t>Ajuts a projectes d’R+D per una o diverses empresa/es catalana/s de menys de 250 treballadors - L2</t>
  </si>
  <si>
    <t>Les despeses d'auditoria estan limitades a un màxim de 1500€</t>
  </si>
  <si>
    <t>RESOLUCIÓ EMT/1738/2022, de 3 de juny, per la qual s'aproven les bases reguladores de la línia de subvencions a projectes de Recerca Industrial i Desenvolupament Experimental en l'àmbit del canvi climàtic.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</si>
</sst>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40404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9.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.5"/>
      <name val="Calibri"/>
      <family val="2"/>
      <scheme val="minor"/>
    </font>
    <font>
      <b/>
      <u/>
      <sz val="9.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12">
    <xf numFmtId="0" fontId="0" fillId="0" borderId="0"/>
    <xf numFmtId="0" fontId="6" fillId="0" borderId="0">
      <alignment shrinkToFit="1"/>
    </xf>
    <xf numFmtId="9" fontId="7" fillId="0" borderId="0" applyFont="0" applyFill="0" applyBorder="0" applyAlignment="0" applyProtection="0">
      <alignment shrinkToFit="1"/>
    </xf>
    <xf numFmtId="9" fontId="10" fillId="0" borderId="0" applyFont="0" applyFill="0" applyBorder="0" applyAlignment="0" applyProtection="0"/>
    <xf numFmtId="0" fontId="12" fillId="0" borderId="0"/>
    <xf numFmtId="0" fontId="14" fillId="0" borderId="0">
      <alignment shrinkToFit="1"/>
    </xf>
    <xf numFmtId="9" fontId="15" fillId="0" borderId="0" applyFont="0" applyFill="0" applyBorder="0" applyAlignment="0" applyProtection="0">
      <alignment shrinkToFit="1"/>
    </xf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454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vertical="center" wrapText="1"/>
    </xf>
    <xf numFmtId="0" fontId="0" fillId="3" borderId="0" xfId="0" applyFill="1" applyBorder="1"/>
    <xf numFmtId="1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0" fontId="0" fillId="0" borderId="0" xfId="0"/>
    <xf numFmtId="1" fontId="0" fillId="0" borderId="9" xfId="0" applyNumberFormat="1" applyBorder="1" applyAlignment="1" applyProtection="1">
      <alignment horizontal="center" vertical="center" wrapText="1"/>
      <protection locked="0"/>
    </xf>
    <xf numFmtId="0" fontId="17" fillId="3" borderId="0" xfId="8" applyFill="1"/>
    <xf numFmtId="49" fontId="0" fillId="0" borderId="7" xfId="0" applyNumberFormat="1" applyBorder="1" applyAlignment="1" applyProtection="1">
      <alignment vertical="center" wrapText="1"/>
      <protection locked="0"/>
    </xf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8" fillId="7" borderId="0" xfId="0" applyFont="1" applyFill="1" applyBorder="1"/>
    <xf numFmtId="0" fontId="8" fillId="3" borderId="0" xfId="0" applyFont="1" applyFill="1"/>
    <xf numFmtId="0" fontId="0" fillId="8" borderId="0" xfId="0" applyFill="1" applyBorder="1"/>
    <xf numFmtId="0" fontId="0" fillId="8" borderId="0" xfId="0" applyFill="1"/>
    <xf numFmtId="9" fontId="0" fillId="8" borderId="0" xfId="3" applyFon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22" fillId="7" borderId="0" xfId="0" applyFont="1" applyFill="1" applyBorder="1" applyAlignment="1"/>
    <xf numFmtId="49" fontId="0" fillId="3" borderId="0" xfId="0" applyNumberFormat="1" applyFill="1" applyAlignment="1">
      <alignment wrapText="1"/>
    </xf>
    <xf numFmtId="9" fontId="0" fillId="3" borderId="0" xfId="0" applyNumberFormat="1" applyFill="1" applyAlignment="1">
      <alignment horizontal="center"/>
    </xf>
    <xf numFmtId="9" fontId="0" fillId="3" borderId="0" xfId="3" applyFont="1" applyFill="1" applyAlignment="1">
      <alignment horizontal="center"/>
    </xf>
    <xf numFmtId="0" fontId="0" fillId="10" borderId="0" xfId="0" applyFill="1" applyAlignment="1">
      <alignment horizontal="center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/>
    <xf numFmtId="0" fontId="9" fillId="3" borderId="0" xfId="0" applyFont="1" applyFill="1" applyAlignment="1" applyProtection="1">
      <alignment horizontal="left" vertical="center"/>
    </xf>
    <xf numFmtId="0" fontId="8" fillId="3" borderId="19" xfId="0" applyFont="1" applyFill="1" applyBorder="1" applyProtection="1"/>
    <xf numFmtId="0" fontId="0" fillId="3" borderId="19" xfId="0" applyFill="1" applyBorder="1" applyProtection="1"/>
    <xf numFmtId="49" fontId="22" fillId="3" borderId="11" xfId="9" applyNumberFormat="1" applyFont="1" applyFill="1" applyBorder="1" applyAlignment="1" applyProtection="1">
      <alignment vertical="center"/>
    </xf>
    <xf numFmtId="0" fontId="0" fillId="3" borderId="11" xfId="0" applyFill="1" applyBorder="1" applyProtection="1"/>
    <xf numFmtId="0" fontId="28" fillId="3" borderId="0" xfId="0" applyFont="1" applyFill="1" applyProtection="1"/>
    <xf numFmtId="164" fontId="8" fillId="3" borderId="0" xfId="0" applyNumberFormat="1" applyFont="1" applyFill="1" applyBorder="1" applyAlignment="1" applyProtection="1">
      <alignment horizontal="center"/>
    </xf>
    <xf numFmtId="0" fontId="28" fillId="3" borderId="0" xfId="0" applyFont="1" applyFill="1" applyAlignment="1" applyProtection="1">
      <alignment horizontal="left" vertical="center"/>
    </xf>
    <xf numFmtId="0" fontId="28" fillId="3" borderId="0" xfId="0" applyFont="1" applyFill="1" applyAlignment="1" applyProtection="1">
      <alignment horizontal="right" vertical="center"/>
    </xf>
    <xf numFmtId="0" fontId="28" fillId="3" borderId="19" xfId="0" applyFont="1" applyFill="1" applyBorder="1" applyProtection="1"/>
    <xf numFmtId="0" fontId="8" fillId="3" borderId="0" xfId="0" applyFont="1" applyFill="1" applyBorder="1" applyProtection="1"/>
    <xf numFmtId="0" fontId="0" fillId="3" borderId="0" xfId="0" applyFill="1" applyBorder="1" applyProtection="1"/>
    <xf numFmtId="164" fontId="0" fillId="3" borderId="7" xfId="0" applyNumberFormat="1" applyFill="1" applyBorder="1" applyAlignment="1" applyProtection="1">
      <alignment vertical="center" wrapText="1"/>
      <protection locked="0"/>
    </xf>
    <xf numFmtId="1" fontId="0" fillId="3" borderId="8" xfId="0" applyNumberFormat="1" applyFill="1" applyBorder="1" applyAlignment="1" applyProtection="1">
      <alignment vertical="center"/>
      <protection locked="0"/>
    </xf>
    <xf numFmtId="1" fontId="0" fillId="5" borderId="8" xfId="0" applyNumberFormat="1" applyFill="1" applyBorder="1" applyAlignment="1" applyProtection="1">
      <alignment horizontal="center" vertical="center"/>
    </xf>
    <xf numFmtId="1" fontId="0" fillId="9" borderId="8" xfId="0" applyNumberFormat="1" applyFill="1" applyBorder="1" applyAlignment="1" applyProtection="1">
      <alignment horizontal="center" vertical="center"/>
    </xf>
    <xf numFmtId="9" fontId="0" fillId="9" borderId="7" xfId="3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44" fontId="0" fillId="10" borderId="0" xfId="3" applyNumberFormat="1" applyFont="1" applyFill="1" applyAlignment="1">
      <alignment vertical="center"/>
    </xf>
    <xf numFmtId="0" fontId="18" fillId="3" borderId="0" xfId="8" applyFont="1" applyFill="1" applyAlignment="1" applyProtection="1">
      <alignment horizontal="left" vertical="center" wrapText="1"/>
    </xf>
    <xf numFmtId="49" fontId="13" fillId="3" borderId="0" xfId="0" applyNumberFormat="1" applyFont="1" applyFill="1" applyAlignment="1">
      <alignment horizontal="center" wrapText="1"/>
    </xf>
    <xf numFmtId="9" fontId="0" fillId="3" borderId="0" xfId="11" applyFont="1" applyFill="1" applyAlignment="1">
      <alignment horizontal="center"/>
    </xf>
    <xf numFmtId="9" fontId="0" fillId="8" borderId="0" xfId="11" applyFont="1" applyFill="1" applyAlignment="1">
      <alignment horizontal="center"/>
    </xf>
    <xf numFmtId="0" fontId="37" fillId="3" borderId="0" xfId="0" applyFont="1" applyFill="1" applyProtection="1"/>
    <xf numFmtId="0" fontId="1" fillId="3" borderId="0" xfId="0" applyFont="1" applyFill="1" applyProtection="1"/>
    <xf numFmtId="0" fontId="30" fillId="3" borderId="0" xfId="0" applyFont="1" applyFill="1" applyBorder="1" applyAlignment="1" applyProtection="1"/>
    <xf numFmtId="0" fontId="27" fillId="3" borderId="0" xfId="0" applyFont="1" applyFill="1" applyBorder="1" applyAlignment="1" applyProtection="1"/>
    <xf numFmtId="0" fontId="16" fillId="3" borderId="19" xfId="0" applyFont="1" applyFill="1" applyBorder="1" applyProtection="1"/>
    <xf numFmtId="0" fontId="17" fillId="3" borderId="0" xfId="8" applyFill="1" applyBorder="1" applyAlignment="1" applyProtection="1">
      <alignment horizontal="left" vertical="center" wrapText="1"/>
    </xf>
    <xf numFmtId="0" fontId="13" fillId="3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0" fontId="20" fillId="3" borderId="0" xfId="0" applyFont="1" applyFill="1" applyProtection="1"/>
    <xf numFmtId="49" fontId="20" fillId="6" borderId="7" xfId="0" applyNumberFormat="1" applyFont="1" applyFill="1" applyBorder="1" applyAlignment="1" applyProtection="1">
      <alignment horizontal="center" vertical="center" wrapText="1"/>
    </xf>
    <xf numFmtId="49" fontId="8" fillId="5" borderId="7" xfId="0" applyNumberFormat="1" applyFont="1" applyFill="1" applyBorder="1" applyAlignment="1" applyProtection="1">
      <alignment horizontal="center" vertical="center" wrapText="1"/>
    </xf>
    <xf numFmtId="49" fontId="8" fillId="7" borderId="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8" fillId="0" borderId="0" xfId="0" applyFont="1" applyProtection="1"/>
    <xf numFmtId="49" fontId="0" fillId="5" borderId="2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 wrapText="1"/>
    </xf>
    <xf numFmtId="164" fontId="0" fillId="5" borderId="3" xfId="0" applyNumberFormat="1" applyFill="1" applyBorder="1" applyAlignment="1" applyProtection="1">
      <alignment vertical="center" wrapText="1"/>
    </xf>
    <xf numFmtId="9" fontId="0" fillId="8" borderId="2" xfId="0" applyNumberFormat="1" applyFill="1" applyBorder="1" applyAlignment="1" applyProtection="1">
      <alignment vertical="center"/>
    </xf>
    <xf numFmtId="164" fontId="0" fillId="8" borderId="2" xfId="0" applyNumberFormat="1" applyFill="1" applyBorder="1" applyAlignment="1" applyProtection="1">
      <alignment vertical="center" wrapText="1"/>
    </xf>
    <xf numFmtId="0" fontId="0" fillId="0" borderId="0" xfId="0" applyProtection="1"/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28" fillId="9" borderId="7" xfId="8" applyFont="1" applyFill="1" applyBorder="1" applyAlignment="1" applyProtection="1">
      <alignment horizontal="left" vertical="center"/>
    </xf>
    <xf numFmtId="0" fontId="17" fillId="9" borderId="7" xfId="8" applyFill="1" applyBorder="1" applyAlignment="1" applyProtection="1">
      <alignment horizontal="left" vertical="center" wrapText="1"/>
    </xf>
    <xf numFmtId="1" fontId="2" fillId="9" borderId="7" xfId="0" applyNumberFormat="1" applyFont="1" applyFill="1" applyBorder="1" applyAlignment="1" applyProtection="1">
      <alignment vertical="center"/>
    </xf>
    <xf numFmtId="164" fontId="2" fillId="9" borderId="7" xfId="0" applyNumberFormat="1" applyFont="1" applyFill="1" applyBorder="1" applyAlignment="1" applyProtection="1">
      <alignment vertical="center"/>
    </xf>
    <xf numFmtId="164" fontId="2" fillId="9" borderId="7" xfId="0" applyNumberFormat="1" applyFont="1" applyFill="1" applyBorder="1" applyAlignment="1" applyProtection="1">
      <alignment horizontal="center" vertical="center"/>
    </xf>
    <xf numFmtId="9" fontId="2" fillId="9" borderId="7" xfId="0" applyNumberFormat="1" applyFont="1" applyFill="1" applyBorder="1" applyAlignment="1" applyProtection="1">
      <alignment vertical="center"/>
    </xf>
    <xf numFmtId="49" fontId="0" fillId="3" borderId="11" xfId="0" applyNumberForma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1" fontId="2" fillId="3" borderId="4" xfId="0" applyNumberFormat="1" applyFont="1" applyFill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vertical="center"/>
    </xf>
    <xf numFmtId="1" fontId="2" fillId="0" borderId="5" xfId="0" applyNumberFormat="1" applyFont="1" applyBorder="1" applyAlignment="1" applyProtection="1">
      <alignment vertical="center"/>
    </xf>
    <xf numFmtId="164" fontId="2" fillId="0" borderId="6" xfId="0" applyNumberFormat="1" applyFont="1" applyBorder="1" applyAlignment="1" applyProtection="1">
      <alignment horizontal="center" vertical="center"/>
    </xf>
    <xf numFmtId="9" fontId="2" fillId="0" borderId="5" xfId="0" applyNumberFormat="1" applyFont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39" fillId="3" borderId="0" xfId="0" applyFont="1" applyFill="1" applyProtection="1"/>
    <xf numFmtId="1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9" fontId="2" fillId="3" borderId="0" xfId="0" applyNumberFormat="1" applyFont="1" applyFill="1" applyBorder="1" applyAlignment="1" applyProtection="1">
      <alignment vertical="center"/>
    </xf>
    <xf numFmtId="49" fontId="20" fillId="6" borderId="14" xfId="0" applyNumberFormat="1" applyFont="1" applyFill="1" applyBorder="1" applyAlignment="1" applyProtection="1">
      <alignment horizontal="center" vertical="center" wrapText="1"/>
    </xf>
    <xf numFmtId="0" fontId="38" fillId="3" borderId="0" xfId="8" applyFont="1" applyFill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17" fillId="3" borderId="0" xfId="8" applyFill="1" applyBorder="1" applyAlignment="1" applyProtection="1"/>
    <xf numFmtId="49" fontId="0" fillId="3" borderId="0" xfId="0" applyNumberFormat="1" applyFill="1" applyAlignment="1" applyProtection="1">
      <alignment horizontal="center" vertical="center"/>
    </xf>
    <xf numFmtId="2" fontId="0" fillId="3" borderId="0" xfId="0" applyNumberFormat="1" applyFill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top"/>
    </xf>
    <xf numFmtId="0" fontId="41" fillId="3" borderId="0" xfId="0" applyFont="1" applyFill="1" applyProtection="1"/>
    <xf numFmtId="0" fontId="13" fillId="3" borderId="0" xfId="0" applyFont="1" applyFill="1" applyBorder="1" applyAlignment="1" applyProtection="1">
      <alignment horizontal="center" vertical="top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49" fontId="20" fillId="12" borderId="7" xfId="0" applyNumberFormat="1" applyFont="1" applyFill="1" applyBorder="1" applyAlignment="1" applyProtection="1">
      <alignment horizontal="center" vertical="center" wrapText="1"/>
    </xf>
    <xf numFmtId="49" fontId="20" fillId="9" borderId="7" xfId="0" applyNumberFormat="1" applyFont="1" applyFill="1" applyBorder="1" applyAlignment="1" applyProtection="1">
      <alignment horizontal="center" vertical="center" wrapText="1"/>
    </xf>
    <xf numFmtId="9" fontId="0" fillId="5" borderId="7" xfId="0" applyNumberFormat="1" applyFill="1" applyBorder="1" applyAlignment="1" applyProtection="1">
      <alignment horizontal="center" vertical="center"/>
    </xf>
    <xf numFmtId="1" fontId="28" fillId="11" borderId="7" xfId="0" applyNumberFormat="1" applyFont="1" applyFill="1" applyBorder="1" applyAlignment="1" applyProtection="1">
      <alignment horizontal="center" vertical="center"/>
    </xf>
    <xf numFmtId="1" fontId="0" fillId="9" borderId="7" xfId="0" applyNumberFormat="1" applyFill="1" applyBorder="1" applyAlignment="1" applyProtection="1">
      <alignment horizontal="center" vertical="center"/>
    </xf>
    <xf numFmtId="1" fontId="0" fillId="9" borderId="7" xfId="0" applyNumberFormat="1" applyFill="1" applyBorder="1" applyAlignment="1" applyProtection="1">
      <alignment horizontal="center" vertical="center" wrapText="1"/>
    </xf>
    <xf numFmtId="9" fontId="0" fillId="9" borderId="7" xfId="0" applyNumberFormat="1" applyFill="1" applyBorder="1" applyAlignment="1" applyProtection="1">
      <alignment horizontal="center" vertical="center"/>
    </xf>
    <xf numFmtId="1" fontId="28" fillId="9" borderId="7" xfId="0" applyNumberFormat="1" applyFont="1" applyFill="1" applyBorder="1" applyAlignment="1" applyProtection="1">
      <alignment horizontal="center" vertical="center"/>
    </xf>
    <xf numFmtId="1" fontId="0" fillId="3" borderId="0" xfId="0" applyNumberFormat="1" applyFill="1" applyBorder="1" applyAlignment="1" applyProtection="1">
      <alignment horizontal="center" vertical="center" wrapText="1"/>
    </xf>
    <xf numFmtId="1" fontId="0" fillId="3" borderId="0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vertical="center" wrapText="1"/>
    </xf>
    <xf numFmtId="2" fontId="0" fillId="3" borderId="19" xfId="0" applyNumberFormat="1" applyFill="1" applyBorder="1" applyAlignment="1" applyProtection="1">
      <alignment vertical="center" wrapText="1"/>
    </xf>
    <xf numFmtId="164" fontId="0" fillId="3" borderId="19" xfId="0" applyNumberFormat="1" applyFill="1" applyBorder="1" applyAlignment="1" applyProtection="1">
      <alignment vertical="center" wrapText="1"/>
    </xf>
    <xf numFmtId="0" fontId="17" fillId="3" borderId="0" xfId="8" applyFill="1" applyProtection="1"/>
    <xf numFmtId="49" fontId="0" fillId="3" borderId="0" xfId="0" applyNumberFormat="1" applyFill="1" applyBorder="1" applyAlignment="1" applyProtection="1">
      <alignment vertical="center" wrapText="1"/>
    </xf>
    <xf numFmtId="2" fontId="0" fillId="3" borderId="0" xfId="0" applyNumberFormat="1" applyFill="1" applyBorder="1" applyAlignment="1" applyProtection="1">
      <alignment vertical="center" wrapText="1"/>
    </xf>
    <xf numFmtId="164" fontId="0" fillId="3" borderId="0" xfId="0" applyNumberFormat="1" applyFill="1" applyBorder="1" applyAlignment="1" applyProtection="1">
      <alignment vertical="center" wrapText="1"/>
    </xf>
    <xf numFmtId="49" fontId="0" fillId="5" borderId="5" xfId="0" applyNumberFormat="1" applyFill="1" applyBorder="1" applyAlignment="1" applyProtection="1">
      <alignment horizontal="center" vertical="center" wrapText="1"/>
    </xf>
    <xf numFmtId="49" fontId="0" fillId="5" borderId="20" xfId="0" applyNumberFormat="1" applyFill="1" applyBorder="1" applyAlignment="1" applyProtection="1">
      <alignment horizontal="center" vertical="center" wrapText="1"/>
    </xf>
    <xf numFmtId="1" fontId="0" fillId="9" borderId="10" xfId="0" applyNumberFormat="1" applyFill="1" applyBorder="1" applyAlignment="1" applyProtection="1">
      <alignment horizontal="center" vertical="center"/>
    </xf>
    <xf numFmtId="1" fontId="0" fillId="9" borderId="9" xfId="0" applyNumberFormat="1" applyFill="1" applyBorder="1" applyAlignment="1" applyProtection="1">
      <alignment horizontal="center" vertical="center"/>
    </xf>
    <xf numFmtId="44" fontId="2" fillId="0" borderId="7" xfId="3" applyNumberFormat="1" applyFont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ill="1" applyAlignment="1" applyProtection="1">
      <alignment horizontal="center" vertical="center" wrapText="1"/>
    </xf>
    <xf numFmtId="49" fontId="0" fillId="3" borderId="19" xfId="0" applyNumberFormat="1" applyFill="1" applyBorder="1" applyAlignment="1" applyProtection="1">
      <alignment horizontal="center" vertical="center" wrapText="1"/>
    </xf>
    <xf numFmtId="49" fontId="0" fillId="3" borderId="0" xfId="0" applyNumberFormat="1" applyFill="1" applyBorder="1" applyAlignment="1" applyProtection="1">
      <alignment horizontal="center" vertical="center" wrapText="1"/>
    </xf>
    <xf numFmtId="49" fontId="22" fillId="7" borderId="7" xfId="0" applyNumberFormat="1" applyFon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/>
    </xf>
    <xf numFmtId="0" fontId="17" fillId="9" borderId="8" xfId="8" applyFill="1" applyBorder="1" applyAlignment="1" applyProtection="1">
      <alignment horizontal="left" vertical="center" wrapText="1"/>
    </xf>
    <xf numFmtId="49" fontId="0" fillId="9" borderId="9" xfId="0" applyNumberFormat="1" applyFill="1" applyBorder="1" applyAlignment="1" applyProtection="1">
      <alignment vertical="center" wrapText="1"/>
    </xf>
    <xf numFmtId="49" fontId="0" fillId="3" borderId="10" xfId="0" applyNumberForma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4" fontId="0" fillId="3" borderId="19" xfId="0" applyNumberFormat="1" applyFill="1" applyBorder="1" applyProtection="1"/>
    <xf numFmtId="4" fontId="0" fillId="3" borderId="0" xfId="0" applyNumberFormat="1" applyFill="1" applyProtection="1"/>
    <xf numFmtId="49" fontId="0" fillId="5" borderId="7" xfId="0" applyNumberFormat="1" applyFill="1" applyBorder="1" applyAlignment="1" applyProtection="1">
      <alignment horizontal="center" vertical="center"/>
    </xf>
    <xf numFmtId="9" fontId="28" fillId="10" borderId="2" xfId="3" applyFont="1" applyFill="1" applyBorder="1" applyAlignment="1" applyProtection="1">
      <alignment horizontal="right" vertical="center" wrapText="1"/>
    </xf>
    <xf numFmtId="164" fontId="0" fillId="8" borderId="1" xfId="0" applyNumberFormat="1" applyFill="1" applyBorder="1" applyAlignment="1" applyProtection="1">
      <alignment vertical="center" wrapText="1"/>
    </xf>
    <xf numFmtId="164" fontId="0" fillId="9" borderId="3" xfId="0" applyNumberFormat="1" applyFill="1" applyBorder="1" applyAlignment="1" applyProtection="1">
      <alignment vertical="center" wrapText="1"/>
    </xf>
    <xf numFmtId="9" fontId="28" fillId="9" borderId="2" xfId="3" applyFont="1" applyFill="1" applyBorder="1" applyAlignment="1" applyProtection="1">
      <alignment horizontal="right" vertical="center" wrapText="1"/>
    </xf>
    <xf numFmtId="164" fontId="0" fillId="9" borderId="1" xfId="0" applyNumberFormat="1" applyFill="1" applyBorder="1" applyAlignment="1" applyProtection="1">
      <alignment vertical="center" wrapText="1"/>
    </xf>
    <xf numFmtId="44" fontId="2" fillId="0" borderId="6" xfId="0" applyNumberFormat="1" applyFont="1" applyBorder="1" applyAlignment="1" applyProtection="1">
      <alignment vertical="center"/>
    </xf>
    <xf numFmtId="9" fontId="2" fillId="0" borderId="5" xfId="3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vertical="center"/>
    </xf>
    <xf numFmtId="0" fontId="0" fillId="3" borderId="0" xfId="0" applyFill="1" applyAlignment="1" applyProtection="1">
      <alignment horizontal="right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19" xfId="0" applyFont="1" applyFill="1" applyBorder="1" applyProtection="1"/>
    <xf numFmtId="0" fontId="4" fillId="3" borderId="19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right"/>
    </xf>
    <xf numFmtId="49" fontId="22" fillId="7" borderId="2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164" fontId="0" fillId="13" borderId="5" xfId="0" applyNumberFormat="1" applyFill="1" applyBorder="1" applyAlignment="1" applyProtection="1"/>
    <xf numFmtId="9" fontId="0" fillId="8" borderId="5" xfId="0" applyNumberFormat="1" applyFill="1" applyBorder="1" applyAlignment="1" applyProtection="1">
      <alignment horizontal="right" vertical="center"/>
    </xf>
    <xf numFmtId="164" fontId="0" fillId="8" borderId="5" xfId="0" applyNumberFormat="1" applyFill="1" applyBorder="1" applyProtection="1"/>
    <xf numFmtId="164" fontId="0" fillId="13" borderId="7" xfId="0" applyNumberFormat="1" applyFill="1" applyBorder="1" applyAlignment="1" applyProtection="1"/>
    <xf numFmtId="9" fontId="0" fillId="8" borderId="7" xfId="0" applyNumberFormat="1" applyFill="1" applyBorder="1" applyAlignment="1" applyProtection="1">
      <alignment horizontal="right" vertical="center"/>
    </xf>
    <xf numFmtId="164" fontId="0" fillId="8" borderId="7" xfId="0" applyNumberFormat="1" applyFill="1" applyBorder="1" applyProtection="1"/>
    <xf numFmtId="0" fontId="0" fillId="0" borderId="15" xfId="0" applyBorder="1" applyProtection="1"/>
    <xf numFmtId="164" fontId="0" fillId="0" borderId="17" xfId="0" applyNumberFormat="1" applyBorder="1" applyAlignment="1" applyProtection="1">
      <alignment horizontal="center" vertical="center"/>
    </xf>
    <xf numFmtId="164" fontId="0" fillId="13" borderId="14" xfId="0" applyNumberFormat="1" applyFill="1" applyBorder="1" applyAlignment="1" applyProtection="1"/>
    <xf numFmtId="9" fontId="0" fillId="8" borderId="14" xfId="0" applyNumberFormat="1" applyFill="1" applyBorder="1" applyAlignment="1" applyProtection="1">
      <alignment horizontal="right" vertical="center"/>
    </xf>
    <xf numFmtId="164" fontId="0" fillId="8" borderId="14" xfId="0" applyNumberFormat="1" applyFill="1" applyBorder="1" applyProtection="1"/>
    <xf numFmtId="0" fontId="8" fillId="3" borderId="0" xfId="0" applyFont="1" applyFill="1" applyAlignment="1" applyProtection="1">
      <alignment horizontal="right"/>
    </xf>
    <xf numFmtId="9" fontId="11" fillId="8" borderId="5" xfId="0" applyNumberFormat="1" applyFont="1" applyFill="1" applyBorder="1" applyAlignment="1" applyProtection="1">
      <alignment horizontal="right" vertical="center"/>
    </xf>
    <xf numFmtId="164" fontId="11" fillId="8" borderId="5" xfId="0" applyNumberFormat="1" applyFont="1" applyFill="1" applyBorder="1" applyProtection="1"/>
    <xf numFmtId="164" fontId="11" fillId="3" borderId="0" xfId="0" applyNumberFormat="1" applyFont="1" applyFill="1" applyBorder="1" applyAlignment="1" applyProtection="1">
      <alignment horizontal="left"/>
    </xf>
    <xf numFmtId="164" fontId="11" fillId="3" borderId="0" xfId="0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Protection="1"/>
    <xf numFmtId="9" fontId="0" fillId="5" borderId="7" xfId="3" applyFont="1" applyFill="1" applyBorder="1" applyAlignment="1" applyProtection="1">
      <alignment horizontal="center" vertical="center"/>
      <protection locked="0"/>
    </xf>
    <xf numFmtId="9" fontId="0" fillId="9" borderId="2" xfId="0" applyNumberFormat="1" applyFill="1" applyBorder="1" applyAlignment="1" applyProtection="1">
      <alignment vertical="center"/>
    </xf>
    <xf numFmtId="0" fontId="17" fillId="3" borderId="0" xfId="8" applyFill="1" applyAlignment="1" applyProtection="1">
      <alignment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10" xfId="0" applyFill="1" applyBorder="1" applyAlignment="1" applyProtection="1">
      <alignment vertical="center"/>
    </xf>
    <xf numFmtId="9" fontId="25" fillId="11" borderId="5" xfId="3" applyFont="1" applyFill="1" applyBorder="1" applyAlignment="1" applyProtection="1">
      <alignment horizontal="center"/>
    </xf>
    <xf numFmtId="9" fontId="25" fillId="11" borderId="2" xfId="3" applyFont="1" applyFill="1" applyBorder="1" applyAlignment="1" applyProtection="1">
      <alignment horizontal="center" vertical="center"/>
    </xf>
    <xf numFmtId="164" fontId="25" fillId="10" borderId="7" xfId="0" applyNumberFormat="1" applyFont="1" applyFill="1" applyBorder="1" applyProtection="1"/>
    <xf numFmtId="164" fontId="0" fillId="10" borderId="7" xfId="0" applyNumberFormat="1" applyFill="1" applyBorder="1" applyProtection="1"/>
    <xf numFmtId="9" fontId="25" fillId="11" borderId="7" xfId="3" applyFont="1" applyFill="1" applyBorder="1" applyAlignment="1" applyProtection="1">
      <alignment horizontal="center"/>
    </xf>
    <xf numFmtId="9" fontId="25" fillId="11" borderId="20" xfId="3" applyFont="1" applyFill="1" applyBorder="1" applyAlignment="1" applyProtection="1">
      <alignment horizontal="center" vertical="center"/>
    </xf>
    <xf numFmtId="9" fontId="25" fillId="11" borderId="23" xfId="3" applyFont="1" applyFill="1" applyBorder="1" applyAlignment="1" applyProtection="1">
      <alignment horizontal="center"/>
    </xf>
    <xf numFmtId="9" fontId="25" fillId="11" borderId="23" xfId="3" applyFont="1" applyFill="1" applyBorder="1" applyAlignment="1" applyProtection="1">
      <alignment horizontal="center" vertical="center"/>
    </xf>
    <xf numFmtId="164" fontId="25" fillId="10" borderId="23" xfId="0" applyNumberFormat="1" applyFont="1" applyFill="1" applyBorder="1" applyProtection="1"/>
    <xf numFmtId="164" fontId="0" fillId="10" borderId="23" xfId="0" applyNumberFormat="1" applyFill="1" applyBorder="1" applyProtection="1"/>
    <xf numFmtId="164" fontId="25" fillId="3" borderId="21" xfId="0" applyNumberFormat="1" applyFont="1" applyFill="1" applyBorder="1" applyProtection="1"/>
    <xf numFmtId="0" fontId="25" fillId="3" borderId="0" xfId="0" applyFont="1" applyFill="1" applyBorder="1" applyAlignment="1" applyProtection="1">
      <alignment horizontal="center"/>
    </xf>
    <xf numFmtId="9" fontId="25" fillId="3" borderId="0" xfId="3" applyFont="1" applyFill="1" applyBorder="1" applyAlignment="1" applyProtection="1">
      <alignment horizontal="center"/>
    </xf>
    <xf numFmtId="49" fontId="25" fillId="3" borderId="0" xfId="0" applyNumberFormat="1" applyFont="1" applyFill="1" applyProtection="1"/>
    <xf numFmtId="49" fontId="0" fillId="3" borderId="0" xfId="0" applyNumberFormat="1" applyFill="1" applyProtection="1"/>
    <xf numFmtId="164" fontId="25" fillId="3" borderId="0" xfId="0" applyNumberFormat="1" applyFont="1" applyFill="1" applyBorder="1" applyProtection="1"/>
    <xf numFmtId="164" fontId="0" fillId="3" borderId="0" xfId="0" applyNumberFormat="1" applyFill="1" applyBorder="1" applyProtection="1"/>
    <xf numFmtId="0" fontId="24" fillId="3" borderId="19" xfId="0" applyFont="1" applyFill="1" applyBorder="1" applyAlignment="1" applyProtection="1">
      <alignment horizontal="left"/>
    </xf>
    <xf numFmtId="0" fontId="24" fillId="3" borderId="19" xfId="0" applyFont="1" applyFill="1" applyBorder="1" applyAlignment="1" applyProtection="1">
      <alignment horizontal="center"/>
    </xf>
    <xf numFmtId="9" fontId="24" fillId="3" borderId="19" xfId="11" applyFont="1" applyFill="1" applyBorder="1" applyAlignment="1" applyProtection="1">
      <alignment horizontal="center"/>
    </xf>
    <xf numFmtId="0" fontId="25" fillId="3" borderId="0" xfId="0" applyFont="1" applyFill="1" applyAlignment="1" applyProtection="1">
      <alignment horizontal="center"/>
    </xf>
    <xf numFmtId="9" fontId="25" fillId="3" borderId="0" xfId="11" applyFont="1" applyFill="1" applyAlignment="1" applyProtection="1">
      <alignment horizontal="center"/>
    </xf>
    <xf numFmtId="49" fontId="22" fillId="5" borderId="14" xfId="0" applyNumberFormat="1" applyFont="1" applyFill="1" applyBorder="1" applyAlignment="1" applyProtection="1">
      <alignment horizontal="center" vertical="center" wrapText="1"/>
    </xf>
    <xf numFmtId="49" fontId="22" fillId="5" borderId="15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Border="1" applyProtection="1"/>
    <xf numFmtId="0" fontId="25" fillId="5" borderId="5" xfId="0" applyFont="1" applyFill="1" applyBorder="1" applyAlignment="1" applyProtection="1">
      <alignment horizontal="center" vertical="center"/>
    </xf>
    <xf numFmtId="9" fontId="25" fillId="11" borderId="6" xfId="0" applyNumberFormat="1" applyFont="1" applyFill="1" applyBorder="1" applyAlignment="1" applyProtection="1">
      <alignment horizontal="center" vertical="center" wrapText="1"/>
    </xf>
    <xf numFmtId="9" fontId="25" fillId="11" borderId="5" xfId="11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/>
    <xf numFmtId="0" fontId="0" fillId="3" borderId="22" xfId="0" applyFill="1" applyBorder="1" applyProtection="1"/>
    <xf numFmtId="0" fontId="0" fillId="0" borderId="6" xfId="0" applyBorder="1" applyProtection="1"/>
    <xf numFmtId="0" fontId="0" fillId="0" borderId="14" xfId="0" applyBorder="1" applyProtection="1"/>
    <xf numFmtId="164" fontId="0" fillId="0" borderId="14" xfId="0" applyNumberFormat="1" applyBorder="1" applyAlignment="1" applyProtection="1">
      <alignment horizontal="center" vertical="center"/>
    </xf>
    <xf numFmtId="164" fontId="0" fillId="5" borderId="14" xfId="0" applyNumberFormat="1" applyFill="1" applyBorder="1" applyAlignment="1" applyProtection="1">
      <alignment horizontal="center" vertical="center"/>
    </xf>
    <xf numFmtId="0" fontId="8" fillId="3" borderId="35" xfId="0" applyFont="1" applyFill="1" applyBorder="1" applyProtection="1"/>
    <xf numFmtId="0" fontId="8" fillId="3" borderId="36" xfId="0" applyFont="1" applyFill="1" applyBorder="1" applyAlignment="1" applyProtection="1">
      <alignment horizontal="right"/>
    </xf>
    <xf numFmtId="164" fontId="11" fillId="8" borderId="29" xfId="0" applyNumberFormat="1" applyFont="1" applyFill="1" applyBorder="1" applyProtection="1"/>
    <xf numFmtId="164" fontId="11" fillId="3" borderId="0" xfId="0" applyNumberFormat="1" applyFont="1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22" fillId="3" borderId="19" xfId="9" applyNumberFormat="1" applyFont="1" applyFill="1" applyBorder="1" applyAlignment="1" applyProtection="1">
      <alignment horizontal="center" vertical="center"/>
    </xf>
    <xf numFmtId="9" fontId="0" fillId="8" borderId="5" xfId="0" applyNumberFormat="1" applyFill="1" applyBorder="1" applyAlignment="1" applyProtection="1">
      <alignment vertical="center"/>
    </xf>
    <xf numFmtId="9" fontId="0" fillId="8" borderId="14" xfId="0" applyNumberFormat="1" applyFill="1" applyBorder="1" applyAlignment="1" applyProtection="1">
      <alignment vertical="center"/>
    </xf>
    <xf numFmtId="9" fontId="8" fillId="8" borderId="5" xfId="0" applyNumberFormat="1" applyFont="1" applyFill="1" applyBorder="1" applyAlignment="1" applyProtection="1">
      <alignment vertical="center"/>
    </xf>
    <xf numFmtId="0" fontId="22" fillId="3" borderId="19" xfId="9" applyFont="1" applyFill="1" applyBorder="1" applyAlignment="1" applyProtection="1">
      <alignment horizontal="center" vertical="center"/>
    </xf>
    <xf numFmtId="164" fontId="0" fillId="8" borderId="5" xfId="0" applyNumberFormat="1" applyFill="1" applyBorder="1" applyAlignment="1" applyProtection="1">
      <alignment vertical="center"/>
    </xf>
    <xf numFmtId="164" fontId="0" fillId="8" borderId="14" xfId="0" applyNumberFormat="1" applyFill="1" applyBorder="1" applyAlignment="1" applyProtection="1">
      <alignment vertical="center"/>
    </xf>
    <xf numFmtId="164" fontId="8" fillId="8" borderId="5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18" fillId="3" borderId="0" xfId="8" applyFont="1" applyFill="1" applyAlignment="1" applyProtection="1">
      <alignment vertical="center" wrapText="1"/>
    </xf>
    <xf numFmtId="0" fontId="9" fillId="3" borderId="0" xfId="0" applyFont="1" applyFill="1" applyAlignment="1" applyProtection="1">
      <alignment horizontal="center" vertical="center"/>
    </xf>
    <xf numFmtId="0" fontId="35" fillId="3" borderId="27" xfId="0" applyFont="1" applyFill="1" applyBorder="1" applyAlignment="1" applyProtection="1">
      <alignment horizontal="left" vertical="center"/>
    </xf>
    <xf numFmtId="0" fontId="0" fillId="3" borderId="27" xfId="0" applyFill="1" applyBorder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justify"/>
    </xf>
    <xf numFmtId="0" fontId="8" fillId="3" borderId="3" xfId="0" applyFont="1" applyFill="1" applyBorder="1" applyAlignment="1" applyProtection="1">
      <alignment horizontal="justify" vertical="center" wrapText="1"/>
    </xf>
    <xf numFmtId="0" fontId="0" fillId="3" borderId="6" xfId="0" applyFont="1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 wrapText="1"/>
    </xf>
    <xf numFmtId="0" fontId="22" fillId="3" borderId="0" xfId="0" applyFont="1" applyFill="1" applyProtection="1"/>
    <xf numFmtId="49" fontId="20" fillId="6" borderId="21" xfId="0" applyNumberFormat="1" applyFont="1" applyFill="1" applyBorder="1" applyAlignment="1" applyProtection="1">
      <alignment horizontal="center" vertical="center" wrapText="1"/>
    </xf>
    <xf numFmtId="0" fontId="0" fillId="3" borderId="16" xfId="0" applyFill="1" applyBorder="1" applyProtection="1"/>
    <xf numFmtId="0" fontId="0" fillId="3" borderId="1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49" fontId="25" fillId="3" borderId="0" xfId="0" applyNumberFormat="1" applyFont="1" applyFill="1" applyAlignment="1" applyProtection="1">
      <alignment wrapText="1"/>
    </xf>
    <xf numFmtId="0" fontId="0" fillId="3" borderId="0" xfId="0" applyNumberFormat="1" applyFill="1" applyAlignment="1">
      <alignment wrapText="1"/>
    </xf>
    <xf numFmtId="1" fontId="0" fillId="3" borderId="10" xfId="0" applyNumberFormat="1" applyFill="1" applyBorder="1" applyAlignment="1" applyProtection="1">
      <alignment vertical="center"/>
    </xf>
    <xf numFmtId="1" fontId="0" fillId="3" borderId="9" xfId="0" applyNumberFormat="1" applyFill="1" applyBorder="1" applyAlignment="1" applyProtection="1">
      <alignment vertical="center"/>
    </xf>
    <xf numFmtId="49" fontId="0" fillId="0" borderId="9" xfId="0" applyNumberFormat="1" applyBorder="1" applyAlignment="1" applyProtection="1">
      <alignment vertical="center" wrapText="1"/>
    </xf>
    <xf numFmtId="0" fontId="0" fillId="5" borderId="8" xfId="0" applyFill="1" applyBorder="1" applyAlignment="1"/>
    <xf numFmtId="0" fontId="0" fillId="5" borderId="10" xfId="0" applyFill="1" applyBorder="1" applyAlignment="1"/>
    <xf numFmtId="0" fontId="0" fillId="5" borderId="9" xfId="0" applyFill="1" applyBorder="1" applyAlignment="1"/>
    <xf numFmtId="0" fontId="37" fillId="3" borderId="0" xfId="0" applyFont="1" applyFill="1"/>
    <xf numFmtId="4" fontId="0" fillId="3" borderId="0" xfId="0" applyNumberFormat="1" applyFill="1"/>
    <xf numFmtId="0" fontId="42" fillId="3" borderId="0" xfId="0" applyFont="1" applyFill="1" applyProtection="1"/>
    <xf numFmtId="0" fontId="0" fillId="3" borderId="7" xfId="0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/>
    </xf>
    <xf numFmtId="0" fontId="8" fillId="3" borderId="0" xfId="0" applyFont="1" applyFill="1" applyAlignment="1" applyProtection="1">
      <alignment horizontal="justify" vertical="center"/>
    </xf>
    <xf numFmtId="0" fontId="22" fillId="3" borderId="0" xfId="0" applyFont="1" applyFill="1" applyAlignment="1" applyProtection="1">
      <alignment horizontal="justify" vertical="center"/>
    </xf>
    <xf numFmtId="0" fontId="28" fillId="3" borderId="0" xfId="0" applyFont="1" applyFill="1" applyAlignment="1" applyProtection="1">
      <alignment horizontal="justify" vertical="center"/>
    </xf>
    <xf numFmtId="0" fontId="13" fillId="3" borderId="0" xfId="0" applyFont="1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 wrapText="1"/>
    </xf>
    <xf numFmtId="0" fontId="8" fillId="3" borderId="0" xfId="0" applyFont="1" applyFill="1" applyAlignment="1" applyProtection="1">
      <alignment horizontal="justify" vertical="top" wrapText="1"/>
    </xf>
    <xf numFmtId="0" fontId="8" fillId="3" borderId="0" xfId="0" applyFont="1" applyFill="1" applyAlignment="1" applyProtection="1">
      <alignment horizontal="justify" vertical="center" wrapText="1"/>
    </xf>
    <xf numFmtId="0" fontId="0" fillId="3" borderId="0" xfId="0" quotePrefix="1" applyFill="1" applyAlignment="1" applyProtection="1">
      <alignment horizontal="center" vertical="center" wrapText="1"/>
    </xf>
    <xf numFmtId="0" fontId="8" fillId="3" borderId="12" xfId="0" quotePrefix="1" applyFont="1" applyFill="1" applyBorder="1" applyAlignment="1" applyProtection="1">
      <alignment horizontal="justify" vertical="center" wrapText="1"/>
    </xf>
    <xf numFmtId="0" fontId="8" fillId="3" borderId="18" xfId="0" quotePrefix="1" applyFont="1" applyFill="1" applyBorder="1" applyAlignment="1" applyProtection="1">
      <alignment horizontal="justify" vertical="center" wrapText="1"/>
    </xf>
    <xf numFmtId="0" fontId="8" fillId="3" borderId="13" xfId="0" quotePrefix="1" applyFont="1" applyFill="1" applyBorder="1" applyAlignment="1" applyProtection="1">
      <alignment horizontal="justify" vertical="center" wrapText="1"/>
    </xf>
    <xf numFmtId="0" fontId="8" fillId="3" borderId="6" xfId="0" quotePrefix="1" applyFont="1" applyFill="1" applyBorder="1" applyAlignment="1" applyProtection="1">
      <alignment horizontal="justify" vertical="center" wrapText="1"/>
    </xf>
    <xf numFmtId="0" fontId="8" fillId="3" borderId="11" xfId="0" quotePrefix="1" applyFont="1" applyFill="1" applyBorder="1" applyAlignment="1" applyProtection="1">
      <alignment horizontal="justify" vertical="center" wrapText="1"/>
    </xf>
    <xf numFmtId="0" fontId="8" fillId="3" borderId="4" xfId="0" quotePrefix="1" applyFont="1" applyFill="1" applyBorder="1" applyAlignment="1" applyProtection="1">
      <alignment horizontal="justify" vertical="center" wrapText="1"/>
    </xf>
    <xf numFmtId="0" fontId="18" fillId="3" borderId="0" xfId="8" applyFont="1" applyFill="1" applyAlignment="1" applyProtection="1">
      <alignment horizontal="left" vertical="center" wrapText="1"/>
    </xf>
    <xf numFmtId="0" fontId="11" fillId="3" borderId="38" xfId="0" applyFont="1" applyFill="1" applyBorder="1" applyAlignment="1" applyProtection="1">
      <alignment horizontal="left" wrapText="1"/>
    </xf>
    <xf numFmtId="0" fontId="0" fillId="3" borderId="8" xfId="0" applyFill="1" applyBorder="1" applyAlignment="1" applyProtection="1">
      <alignment horizontal="justify" vertical="center"/>
    </xf>
    <xf numFmtId="0" fontId="0" fillId="3" borderId="10" xfId="0" applyFill="1" applyBorder="1" applyAlignment="1" applyProtection="1">
      <alignment horizontal="justify" vertical="center"/>
    </xf>
    <xf numFmtId="0" fontId="0" fillId="3" borderId="9" xfId="0" applyFill="1" applyBorder="1" applyAlignment="1" applyProtection="1">
      <alignment horizontal="justify" vertical="center"/>
    </xf>
    <xf numFmtId="0" fontId="0" fillId="3" borderId="7" xfId="0" quotePrefix="1" applyFill="1" applyBorder="1" applyAlignment="1" applyProtection="1">
      <alignment horizontal="justify" vertical="top" wrapText="1"/>
    </xf>
    <xf numFmtId="0" fontId="0" fillId="3" borderId="0" xfId="0" quotePrefix="1" applyFill="1" applyAlignment="1" applyProtection="1">
      <alignment horizontal="justify" vertical="top" wrapText="1"/>
    </xf>
    <xf numFmtId="0" fontId="0" fillId="3" borderId="0" xfId="0" applyFill="1" applyAlignment="1" applyProtection="1">
      <alignment horizontal="left"/>
    </xf>
    <xf numFmtId="0" fontId="0" fillId="3" borderId="7" xfId="0" applyFill="1" applyBorder="1" applyAlignment="1" applyProtection="1">
      <alignment horizontal="justify" vertical="center"/>
    </xf>
    <xf numFmtId="0" fontId="0" fillId="3" borderId="12" xfId="0" applyFill="1" applyBorder="1" applyAlignment="1" applyProtection="1">
      <alignment horizontal="justify" vertical="center" wrapText="1"/>
    </xf>
    <xf numFmtId="0" fontId="0" fillId="3" borderId="18" xfId="0" applyFill="1" applyBorder="1" applyAlignment="1" applyProtection="1">
      <alignment horizontal="justify" vertical="center" wrapText="1"/>
    </xf>
    <xf numFmtId="0" fontId="0" fillId="3" borderId="13" xfId="0" applyFill="1" applyBorder="1" applyAlignment="1" applyProtection="1">
      <alignment horizontal="justify" vertical="center" wrapText="1"/>
    </xf>
    <xf numFmtId="0" fontId="0" fillId="3" borderId="6" xfId="0" applyFill="1" applyBorder="1" applyAlignment="1" applyProtection="1">
      <alignment horizontal="justify" vertical="center" wrapText="1"/>
    </xf>
    <xf numFmtId="0" fontId="0" fillId="3" borderId="11" xfId="0" applyFill="1" applyBorder="1" applyAlignment="1" applyProtection="1">
      <alignment horizontal="justify" vertical="center" wrapText="1"/>
    </xf>
    <xf numFmtId="0" fontId="0" fillId="3" borderId="4" xfId="0" applyFill="1" applyBorder="1" applyAlignment="1" applyProtection="1">
      <alignment horizontal="justify" vertical="center" wrapText="1"/>
    </xf>
    <xf numFmtId="0" fontId="0" fillId="3" borderId="8" xfId="0" applyFill="1" applyBorder="1" applyAlignment="1" applyProtection="1">
      <alignment horizontal="justify" vertical="center" wrapText="1"/>
    </xf>
    <xf numFmtId="0" fontId="0" fillId="3" borderId="10" xfId="0" applyFill="1" applyBorder="1" applyAlignment="1" applyProtection="1">
      <alignment horizontal="justify" vertical="center" wrapText="1"/>
    </xf>
    <xf numFmtId="0" fontId="0" fillId="3" borderId="9" xfId="0" applyFill="1" applyBorder="1" applyAlignment="1" applyProtection="1">
      <alignment horizontal="justify" vertical="center" wrapText="1"/>
    </xf>
    <xf numFmtId="0" fontId="8" fillId="3" borderId="12" xfId="0" applyFont="1" applyFill="1" applyBorder="1" applyAlignment="1" applyProtection="1">
      <alignment horizontal="justify" vertical="center" wrapText="1"/>
    </xf>
    <xf numFmtId="0" fontId="8" fillId="3" borderId="18" xfId="0" applyFont="1" applyFill="1" applyBorder="1" applyAlignment="1" applyProtection="1">
      <alignment horizontal="justify" vertical="center" wrapText="1"/>
    </xf>
    <xf numFmtId="0" fontId="8" fillId="3" borderId="13" xfId="0" applyFont="1" applyFill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</xf>
    <xf numFmtId="0" fontId="0" fillId="3" borderId="11" xfId="0" applyFont="1" applyFill="1" applyBorder="1" applyAlignment="1" applyProtection="1">
      <alignment horizontal="justify" vertical="center" wrapText="1"/>
    </xf>
    <xf numFmtId="0" fontId="0" fillId="3" borderId="4" xfId="0" applyFont="1" applyFill="1" applyBorder="1" applyAlignment="1" applyProtection="1">
      <alignment horizontal="justify" vertical="center" wrapText="1"/>
    </xf>
    <xf numFmtId="49" fontId="8" fillId="5" borderId="8" xfId="0" applyNumberFormat="1" applyFont="1" applyFill="1" applyBorder="1" applyAlignment="1" applyProtection="1">
      <alignment horizontal="center" vertical="center" wrapText="1"/>
    </xf>
    <xf numFmtId="49" fontId="8" fillId="5" borderId="9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2" fillId="9" borderId="8" xfId="0" applyNumberFormat="1" applyFont="1" applyFill="1" applyBorder="1" applyAlignment="1" applyProtection="1">
      <alignment horizontal="center" vertical="center"/>
    </xf>
    <xf numFmtId="164" fontId="2" fillId="9" borderId="9" xfId="0" applyNumberFormat="1" applyFont="1" applyFill="1" applyBorder="1" applyAlignment="1" applyProtection="1">
      <alignment horizontal="center" vertical="center"/>
    </xf>
    <xf numFmtId="164" fontId="11" fillId="3" borderId="18" xfId="0" applyNumberFormat="1" applyFont="1" applyFill="1" applyBorder="1" applyAlignment="1" applyProtection="1">
      <alignment horizontal="center" vertical="center"/>
    </xf>
    <xf numFmtId="49" fontId="8" fillId="5" borderId="29" xfId="0" applyNumberFormat="1" applyFont="1" applyFill="1" applyBorder="1" applyAlignment="1" applyProtection="1">
      <alignment horizontal="center" vertical="center" wrapText="1"/>
    </xf>
    <xf numFmtId="164" fontId="0" fillId="13" borderId="5" xfId="0" applyNumberFormat="1" applyFill="1" applyBorder="1" applyAlignment="1" applyProtection="1">
      <alignment horizontal="center" vertical="center"/>
    </xf>
    <xf numFmtId="164" fontId="0" fillId="13" borderId="7" xfId="0" applyNumberFormat="1" applyFill="1" applyBorder="1" applyAlignment="1" applyProtection="1">
      <alignment horizontal="center" vertical="center"/>
    </xf>
    <xf numFmtId="164" fontId="0" fillId="13" borderId="15" xfId="0" applyNumberFormat="1" applyFill="1" applyBorder="1" applyAlignment="1" applyProtection="1">
      <alignment horizontal="center"/>
    </xf>
    <xf numFmtId="164" fontId="0" fillId="13" borderId="17" xfId="0" applyNumberFormat="1" applyFill="1" applyBorder="1" applyAlignment="1" applyProtection="1">
      <alignment horizontal="center"/>
    </xf>
    <xf numFmtId="44" fontId="11" fillId="13" borderId="24" xfId="0" applyNumberFormat="1" applyFont="1" applyFill="1" applyBorder="1" applyAlignment="1" applyProtection="1">
      <alignment horizontal="center"/>
    </xf>
    <xf numFmtId="44" fontId="11" fillId="13" borderId="25" xfId="0" applyNumberFormat="1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right" vertical="center"/>
    </xf>
    <xf numFmtId="49" fontId="2" fillId="3" borderId="9" xfId="0" applyNumberFormat="1" applyFont="1" applyFill="1" applyBorder="1" applyAlignment="1" applyProtection="1">
      <alignment horizontal="right" vertical="center"/>
    </xf>
    <xf numFmtId="49" fontId="20" fillId="6" borderId="28" xfId="0" applyNumberFormat="1" applyFont="1" applyFill="1" applyBorder="1" applyAlignment="1" applyProtection="1">
      <alignment horizontal="center" vertical="center" wrapText="1"/>
    </xf>
    <xf numFmtId="49" fontId="20" fillId="6" borderId="19" xfId="0" applyNumberFormat="1" applyFont="1" applyFill="1" applyBorder="1" applyAlignment="1" applyProtection="1">
      <alignment horizontal="center" vertical="center" wrapText="1"/>
    </xf>
    <xf numFmtId="49" fontId="20" fillId="6" borderId="22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7" xfId="0" applyNumberFormat="1" applyBorder="1" applyProtection="1"/>
    <xf numFmtId="164" fontId="0" fillId="0" borderId="4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49" fontId="20" fillId="6" borderId="8" xfId="0" applyNumberFormat="1" applyFont="1" applyFill="1" applyBorder="1" applyAlignment="1" applyProtection="1">
      <alignment horizontal="center" vertical="center" wrapText="1"/>
    </xf>
    <xf numFmtId="49" fontId="20" fillId="6" borderId="10" xfId="0" applyNumberFormat="1" applyFont="1" applyFill="1" applyBorder="1" applyAlignment="1" applyProtection="1">
      <alignment horizontal="center" vertical="center" wrapText="1"/>
    </xf>
    <xf numFmtId="49" fontId="20" fillId="6" borderId="9" xfId="0" applyNumberFormat="1" applyFont="1" applyFill="1" applyBorder="1" applyAlignment="1" applyProtection="1">
      <alignment horizontal="center" vertical="center" wrapText="1"/>
    </xf>
    <xf numFmtId="0" fontId="17" fillId="3" borderId="0" xfId="8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wrapText="1"/>
    </xf>
    <xf numFmtId="0" fontId="1" fillId="5" borderId="10" xfId="0" applyFont="1" applyFill="1" applyBorder="1" applyAlignment="1" applyProtection="1">
      <alignment wrapText="1"/>
    </xf>
    <xf numFmtId="0" fontId="1" fillId="5" borderId="9" xfId="0" applyFont="1" applyFill="1" applyBorder="1" applyAlignment="1" applyProtection="1">
      <alignment wrapText="1"/>
    </xf>
    <xf numFmtId="0" fontId="21" fillId="6" borderId="8" xfId="0" applyFont="1" applyFill="1" applyBorder="1" applyProtection="1"/>
    <xf numFmtId="0" fontId="21" fillId="6" borderId="10" xfId="0" applyFont="1" applyFill="1" applyBorder="1" applyProtection="1"/>
    <xf numFmtId="0" fontId="21" fillId="6" borderId="9" xfId="0" applyFont="1" applyFill="1" applyBorder="1" applyProtection="1"/>
    <xf numFmtId="0" fontId="21" fillId="6" borderId="8" xfId="7" applyFont="1" applyFill="1" applyBorder="1" applyProtection="1"/>
    <xf numFmtId="0" fontId="21" fillId="6" borderId="10" xfId="7" applyFont="1" applyFill="1" applyBorder="1" applyProtection="1"/>
    <xf numFmtId="0" fontId="21" fillId="6" borderId="9" xfId="7" applyFont="1" applyFill="1" applyBorder="1" applyProtection="1"/>
    <xf numFmtId="0" fontId="0" fillId="3" borderId="8" xfId="0" applyFont="1" applyFill="1" applyBorder="1" applyAlignment="1" applyProtection="1">
      <alignment horizontal="center" wrapText="1"/>
      <protection locked="0"/>
    </xf>
    <xf numFmtId="0" fontId="0" fillId="3" borderId="10" xfId="0" applyFont="1" applyFill="1" applyBorder="1" applyAlignment="1" applyProtection="1">
      <alignment horizontal="center" wrapText="1"/>
      <protection locked="0"/>
    </xf>
    <xf numFmtId="0" fontId="0" fillId="3" borderId="9" xfId="0" applyFont="1" applyFill="1" applyBorder="1" applyAlignment="1" applyProtection="1">
      <alignment horizontal="center" wrapText="1"/>
      <protection locked="0"/>
    </xf>
    <xf numFmtId="44" fontId="11" fillId="3" borderId="24" xfId="0" applyNumberFormat="1" applyFont="1" applyFill="1" applyBorder="1" applyAlignment="1" applyProtection="1">
      <alignment horizontal="center"/>
    </xf>
    <xf numFmtId="44" fontId="11" fillId="3" borderId="25" xfId="0" applyNumberFormat="1" applyFont="1" applyFill="1" applyBorder="1" applyAlignment="1" applyProtection="1">
      <alignment horizontal="center"/>
    </xf>
    <xf numFmtId="44" fontId="11" fillId="3" borderId="26" xfId="0" applyNumberFormat="1" applyFont="1" applyFill="1" applyBorder="1" applyAlignment="1" applyProtection="1">
      <alignment horizontal="center"/>
    </xf>
    <xf numFmtId="0" fontId="20" fillId="9" borderId="14" xfId="0" applyFont="1" applyFill="1" applyBorder="1" applyAlignment="1" applyProtection="1">
      <alignment horizontal="center"/>
    </xf>
    <xf numFmtId="164" fontId="29" fillId="3" borderId="5" xfId="0" applyNumberFormat="1" applyFont="1" applyFill="1" applyBorder="1" applyAlignment="1" applyProtection="1">
      <alignment horizontal="center"/>
    </xf>
    <xf numFmtId="0" fontId="29" fillId="3" borderId="5" xfId="0" applyFont="1" applyFill="1" applyBorder="1" applyAlignment="1" applyProtection="1">
      <alignment horizontal="center"/>
    </xf>
    <xf numFmtId="164" fontId="29" fillId="3" borderId="5" xfId="0" applyNumberFormat="1" applyFont="1" applyFill="1" applyBorder="1" applyAlignment="1" applyProtection="1">
      <alignment horizontal="right"/>
    </xf>
    <xf numFmtId="164" fontId="11" fillId="3" borderId="18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0" fillId="0" borderId="14" xfId="0" applyNumberFormat="1" applyBorder="1" applyProtection="1"/>
    <xf numFmtId="0" fontId="21" fillId="9" borderId="8" xfId="0" applyFont="1" applyFill="1" applyBorder="1" applyProtection="1"/>
    <xf numFmtId="0" fontId="21" fillId="9" borderId="10" xfId="0" applyFont="1" applyFill="1" applyBorder="1" applyProtection="1"/>
    <xf numFmtId="0" fontId="21" fillId="9" borderId="9" xfId="0" applyFont="1" applyFill="1" applyBorder="1" applyProtection="1"/>
    <xf numFmtId="0" fontId="22" fillId="5" borderId="11" xfId="9" applyFont="1" applyFill="1" applyBorder="1" applyAlignment="1" applyProtection="1">
      <alignment horizontal="center"/>
    </xf>
    <xf numFmtId="49" fontId="22" fillId="3" borderId="11" xfId="9" applyNumberFormat="1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 wrapText="1"/>
    </xf>
    <xf numFmtId="164" fontId="8" fillId="3" borderId="7" xfId="0" applyNumberFormat="1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22" fillId="5" borderId="0" xfId="9" applyFont="1" applyFill="1" applyBorder="1" applyAlignment="1" applyProtection="1">
      <alignment horizontal="center"/>
    </xf>
    <xf numFmtId="0" fontId="22" fillId="3" borderId="11" xfId="9" applyNumberFormat="1" applyFont="1" applyFill="1" applyBorder="1" applyAlignment="1" applyProtection="1">
      <alignment horizontal="center" vertical="center"/>
    </xf>
    <xf numFmtId="49" fontId="31" fillId="3" borderId="16" xfId="9" applyNumberFormat="1" applyFont="1" applyFill="1" applyBorder="1" applyAlignment="1" applyProtection="1">
      <alignment horizontal="center" vertical="center"/>
    </xf>
    <xf numFmtId="0" fontId="32" fillId="15" borderId="7" xfId="0" applyFont="1" applyFill="1" applyBorder="1" applyAlignment="1" applyProtection="1">
      <alignment horizontal="left" vertical="center" wrapText="1"/>
    </xf>
    <xf numFmtId="49" fontId="33" fillId="3" borderId="7" xfId="0" applyNumberFormat="1" applyFont="1" applyFill="1" applyBorder="1" applyAlignment="1" applyProtection="1">
      <alignment horizontal="left" vertical="center"/>
    </xf>
    <xf numFmtId="0" fontId="33" fillId="3" borderId="7" xfId="0" applyNumberFormat="1" applyFont="1" applyFill="1" applyBorder="1" applyAlignment="1" applyProtection="1">
      <alignment horizontal="left" vertical="center"/>
    </xf>
    <xf numFmtId="0" fontId="32" fillId="14" borderId="7" xfId="0" applyFont="1" applyFill="1" applyBorder="1" applyAlignment="1" applyProtection="1">
      <alignment horizontal="center" vertical="center"/>
    </xf>
    <xf numFmtId="164" fontId="33" fillId="3" borderId="7" xfId="0" applyNumberFormat="1" applyFont="1" applyFill="1" applyBorder="1" applyAlignment="1" applyProtection="1">
      <alignment horizontal="right" vertical="center"/>
    </xf>
    <xf numFmtId="0" fontId="33" fillId="3" borderId="7" xfId="0" applyFont="1" applyFill="1" applyBorder="1" applyAlignment="1" applyProtection="1">
      <alignment horizontal="right" vertical="center"/>
    </xf>
    <xf numFmtId="49" fontId="22" fillId="5" borderId="15" xfId="0" applyNumberFormat="1" applyFont="1" applyFill="1" applyBorder="1" applyAlignment="1" applyProtection="1">
      <alignment horizontal="center" vertical="center" wrapText="1"/>
    </xf>
    <xf numFmtId="49" fontId="22" fillId="5" borderId="17" xfId="0" applyNumberFormat="1" applyFont="1" applyFill="1" applyBorder="1" applyAlignment="1" applyProtection="1">
      <alignment horizontal="center" vertical="center" wrapText="1"/>
    </xf>
    <xf numFmtId="0" fontId="25" fillId="11" borderId="6" xfId="0" applyFont="1" applyFill="1" applyBorder="1" applyAlignment="1" applyProtection="1">
      <alignment horizontal="center" vertical="center" wrapText="1"/>
    </xf>
    <xf numFmtId="0" fontId="25" fillId="11" borderId="4" xfId="0" applyFont="1" applyFill="1" applyBorder="1" applyAlignment="1" applyProtection="1">
      <alignment horizontal="center" vertical="center" wrapText="1"/>
    </xf>
    <xf numFmtId="0" fontId="25" fillId="11" borderId="24" xfId="0" applyFont="1" applyFill="1" applyBorder="1" applyAlignment="1" applyProtection="1">
      <alignment horizontal="center" vertical="center" wrapText="1"/>
    </xf>
    <xf numFmtId="0" fontId="25" fillId="11" borderId="26" xfId="0" applyFont="1" applyFill="1" applyBorder="1" applyAlignment="1" applyProtection="1">
      <alignment horizontal="center" vertical="center" wrapText="1"/>
    </xf>
    <xf numFmtId="44" fontId="11" fillId="3" borderId="34" xfId="0" applyNumberFormat="1" applyFont="1" applyFill="1" applyBorder="1" applyAlignment="1" applyProtection="1">
      <alignment horizontal="center"/>
    </xf>
    <xf numFmtId="44" fontId="11" fillId="3" borderId="35" xfId="0" applyNumberFormat="1" applyFont="1" applyFill="1" applyBorder="1" applyAlignment="1" applyProtection="1">
      <alignment horizontal="center"/>
    </xf>
    <xf numFmtId="44" fontId="11" fillId="3" borderId="36" xfId="0" applyNumberFormat="1" applyFont="1" applyFill="1" applyBorder="1" applyAlignment="1" applyProtection="1">
      <alignment horizontal="center"/>
    </xf>
    <xf numFmtId="0" fontId="26" fillId="9" borderId="32" xfId="0" applyFont="1" applyFill="1" applyBorder="1" applyAlignment="1" applyProtection="1">
      <alignment horizontal="center"/>
    </xf>
    <xf numFmtId="0" fontId="26" fillId="9" borderId="33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22" fillId="5" borderId="19" xfId="9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20" fillId="6" borderId="8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 vertical="center"/>
    </xf>
    <xf numFmtId="0" fontId="25" fillId="11" borderId="24" xfId="0" applyFont="1" applyFill="1" applyBorder="1" applyAlignment="1" applyProtection="1">
      <alignment horizontal="center"/>
    </xf>
    <xf numFmtId="0" fontId="25" fillId="11" borderId="2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25" fillId="11" borderId="9" xfId="0" applyFont="1" applyFill="1" applyBorder="1" applyAlignment="1" applyProtection="1">
      <alignment horizontal="center"/>
    </xf>
    <xf numFmtId="0" fontId="25" fillId="11" borderId="30" xfId="0" applyFont="1" applyFill="1" applyBorder="1" applyAlignment="1" applyProtection="1">
      <alignment horizontal="center"/>
    </xf>
    <xf numFmtId="0" fontId="25" fillId="11" borderId="31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5" fillId="11" borderId="5" xfId="0" applyNumberFormat="1" applyFont="1" applyFill="1" applyBorder="1" applyAlignment="1" applyProtection="1">
      <alignment horizontal="center"/>
    </xf>
    <xf numFmtId="0" fontId="25" fillId="11" borderId="7" xfId="0" applyFont="1" applyFill="1" applyBorder="1" applyAlignment="1" applyProtection="1">
      <alignment horizontal="center"/>
    </xf>
    <xf numFmtId="0" fontId="25" fillId="11" borderId="23" xfId="0" applyFont="1" applyFill="1" applyBorder="1" applyAlignment="1" applyProtection="1">
      <alignment horizontal="center"/>
    </xf>
    <xf numFmtId="0" fontId="25" fillId="11" borderId="24" xfId="0" applyNumberFormat="1" applyFont="1" applyFill="1" applyBorder="1" applyAlignment="1" applyProtection="1">
      <alignment horizontal="center"/>
    </xf>
    <xf numFmtId="0" fontId="25" fillId="11" borderId="26" xfId="0" applyNumberFormat="1" applyFont="1" applyFill="1" applyBorder="1" applyAlignment="1" applyProtection="1">
      <alignment horizontal="center"/>
    </xf>
    <xf numFmtId="0" fontId="24" fillId="3" borderId="19" xfId="0" applyFon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 vertical="center"/>
    </xf>
    <xf numFmtId="164" fontId="0" fillId="5" borderId="5" xfId="0" applyNumberFormat="1" applyFill="1" applyBorder="1" applyAlignment="1" applyProtection="1">
      <alignment horizontal="center" vertical="center"/>
    </xf>
    <xf numFmtId="164" fontId="0" fillId="5" borderId="5" xfId="0" applyNumberFormat="1" applyFill="1" applyBorder="1" applyAlignment="1" applyProtection="1">
      <alignment horizontal="center"/>
    </xf>
    <xf numFmtId="164" fontId="0" fillId="0" borderId="5" xfId="0" applyNumberFormat="1" applyBorder="1" applyProtection="1"/>
    <xf numFmtId="164" fontId="8" fillId="5" borderId="6" xfId="0" applyNumberFormat="1" applyFont="1" applyFill="1" applyBorder="1" applyAlignment="1" applyProtection="1">
      <alignment horizontal="center" vertical="center"/>
    </xf>
    <xf numFmtId="164" fontId="8" fillId="5" borderId="11" xfId="0" applyNumberFormat="1" applyFont="1" applyFill="1" applyBorder="1" applyAlignment="1" applyProtection="1">
      <alignment horizontal="center" vertical="center"/>
    </xf>
    <xf numFmtId="164" fontId="8" fillId="5" borderId="4" xfId="0" applyNumberFormat="1" applyFont="1" applyFill="1" applyBorder="1" applyAlignment="1" applyProtection="1">
      <alignment horizontal="center" vertical="center"/>
    </xf>
    <xf numFmtId="164" fontId="11" fillId="3" borderId="24" xfId="0" applyNumberFormat="1" applyFont="1" applyFill="1" applyBorder="1" applyAlignment="1" applyProtection="1">
      <alignment horizontal="center"/>
    </xf>
    <xf numFmtId="164" fontId="11" fillId="3" borderId="25" xfId="0" applyNumberFormat="1" applyFont="1" applyFill="1" applyBorder="1" applyAlignment="1" applyProtection="1">
      <alignment horizontal="center"/>
    </xf>
    <xf numFmtId="164" fontId="11" fillId="3" borderId="26" xfId="0" applyNumberFormat="1" applyFont="1" applyFill="1" applyBorder="1" applyAlignment="1" applyProtection="1">
      <alignment horizontal="center"/>
    </xf>
    <xf numFmtId="164" fontId="0" fillId="0" borderId="24" xfId="0" applyNumberFormat="1" applyBorder="1" applyProtection="1"/>
    <xf numFmtId="164" fontId="0" fillId="0" borderId="25" xfId="0" applyNumberFormat="1" applyBorder="1" applyProtection="1"/>
    <xf numFmtId="164" fontId="0" fillId="0" borderId="26" xfId="0" applyNumberFormat="1" applyBorder="1" applyProtection="1"/>
    <xf numFmtId="0" fontId="0" fillId="0" borderId="14" xfId="0" applyBorder="1" applyAlignment="1" applyProtection="1">
      <alignment horizontal="center" vertical="center"/>
    </xf>
    <xf numFmtId="164" fontId="0" fillId="5" borderId="14" xfId="0" applyNumberForma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 vertical="center"/>
    </xf>
    <xf numFmtId="164" fontId="0" fillId="13" borderId="4" xfId="0" applyNumberFormat="1" applyFill="1" applyBorder="1" applyAlignment="1" applyProtection="1">
      <alignment horizontal="center" vertical="center"/>
    </xf>
    <xf numFmtId="164" fontId="0" fillId="13" borderId="9" xfId="0" applyNumberFormat="1" applyFill="1" applyBorder="1" applyAlignment="1" applyProtection="1">
      <alignment horizontal="center" vertical="center"/>
    </xf>
    <xf numFmtId="0" fontId="2" fillId="3" borderId="19" xfId="0" applyNumberFormat="1" applyFon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164" fontId="8" fillId="5" borderId="11" xfId="0" applyNumberFormat="1" applyFont="1" applyFill="1" applyBorder="1" applyAlignment="1" applyProtection="1">
      <alignment horizontal="center"/>
    </xf>
    <xf numFmtId="164" fontId="8" fillId="5" borderId="4" xfId="0" applyNumberFormat="1" applyFon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/>
    </xf>
    <xf numFmtId="164" fontId="0" fillId="5" borderId="15" xfId="0" applyNumberFormat="1" applyFill="1" applyBorder="1" applyAlignment="1" applyProtection="1">
      <alignment horizontal="center"/>
    </xf>
    <xf numFmtId="164" fontId="0" fillId="5" borderId="17" xfId="0" applyNumberFormat="1" applyFill="1" applyBorder="1" applyAlignment="1" applyProtection="1">
      <alignment horizontal="center"/>
    </xf>
    <xf numFmtId="49" fontId="8" fillId="5" borderId="28" xfId="0" applyNumberFormat="1" applyFont="1" applyFill="1" applyBorder="1" applyAlignment="1" applyProtection="1">
      <alignment horizontal="center" vertical="center" wrapText="1"/>
    </xf>
    <xf numFmtId="49" fontId="8" fillId="5" borderId="19" xfId="0" applyNumberFormat="1" applyFont="1" applyFill="1" applyBorder="1" applyAlignment="1" applyProtection="1">
      <alignment horizontal="center" vertical="center" wrapText="1"/>
    </xf>
    <xf numFmtId="49" fontId="8" fillId="5" borderId="22" xfId="0" applyNumberFormat="1" applyFont="1" applyFill="1" applyBorder="1" applyAlignment="1" applyProtection="1">
      <alignment horizontal="center" vertical="center" wrapText="1"/>
    </xf>
    <xf numFmtId="164" fontId="11" fillId="3" borderId="37" xfId="0" applyNumberFormat="1" applyFont="1" applyFill="1" applyBorder="1" applyAlignment="1" applyProtection="1">
      <alignment horizontal="center" vertical="center"/>
    </xf>
    <xf numFmtId="0" fontId="17" fillId="3" borderId="0" xfId="8" applyFill="1" applyAlignment="1" applyProtection="1">
      <alignment horizontal="left" vertical="center" wrapText="1"/>
    </xf>
    <xf numFmtId="0" fontId="20" fillId="9" borderId="11" xfId="9" applyFont="1" applyFill="1" applyBorder="1" applyAlignment="1" applyProtection="1">
      <alignment horizontal="center"/>
    </xf>
    <xf numFmtId="0" fontId="0" fillId="9" borderId="8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10" borderId="0" xfId="0" applyFill="1"/>
    <xf numFmtId="49" fontId="13" fillId="3" borderId="0" xfId="0" applyNumberFormat="1" applyFont="1" applyFill="1" applyAlignment="1">
      <alignment horizontal="center" wrapText="1"/>
    </xf>
    <xf numFmtId="164" fontId="34" fillId="3" borderId="5" xfId="0" applyNumberFormat="1" applyFont="1" applyFill="1" applyBorder="1" applyAlignment="1">
      <alignment horizontal="right"/>
    </xf>
    <xf numFmtId="164" fontId="34" fillId="3" borderId="5" xfId="0" applyNumberFormat="1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164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49" fontId="34" fillId="3" borderId="5" xfId="0" applyNumberFormat="1" applyFont="1" applyFill="1" applyBorder="1" applyAlignment="1">
      <alignment horizontal="right" vertical="center" wrapText="1"/>
    </xf>
    <xf numFmtId="164" fontId="3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</cellXfs>
  <cellStyles count="12">
    <cellStyle name="20% - Èmfasi1" xfId="7" builtinId="30"/>
    <cellStyle name="Neutral" xfId="9" builtinId="28"/>
    <cellStyle name="Normal" xfId="0" builtinId="0"/>
    <cellStyle name="Normal 2" xfId="1" xr:uid="{E1A9C311-2EA3-4B19-8DBF-3E57CDC4EC43}"/>
    <cellStyle name="Normal 2 2" xfId="5" xr:uid="{B4EEF122-09C7-45CE-90E0-9C8BF4E4489C}"/>
    <cellStyle name="Normal 3" xfId="4" xr:uid="{0E058609-2870-493D-93C8-45E83036A95B}"/>
    <cellStyle name="Normal 4 2" xfId="10" xr:uid="{D2D62985-4677-4EE4-BAC7-30215AB6EDE9}"/>
    <cellStyle name="Percentatge" xfId="3" builtinId="5"/>
    <cellStyle name="Percentatge 2" xfId="11" xr:uid="{870172A9-8851-4CAB-B7DC-032C37D0B062}"/>
    <cellStyle name="Porcentaje 2" xfId="2" xr:uid="{F52CA7CD-28E4-4709-AE8A-2FF3AABEF11F}"/>
    <cellStyle name="Porcentaje 2 2" xfId="6" xr:uid="{A66220FF-1940-48F8-98DB-8EB3EF212FB8}"/>
    <cellStyle name="Text explicatiu" xfId="8" builtinId="53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4" tint="0.79998168889431442"/>
        </patternFill>
      </fill>
      <border>
        <bottom style="medium">
          <color auto="1"/>
        </bottom>
      </border>
    </dxf>
    <dxf>
      <border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 de taula pressupost" pivot="0" count="2" xr9:uid="{039240DD-C6B9-4227-B128-7BD617327C8B}">
      <tableStyleElement type="wholeTable" dxfId="54"/>
      <tableStyleElement type="headerRow" dxfId="53"/>
    </tableStyle>
  </tableStyles>
  <colors>
    <mruColors>
      <color rgb="FFC6ECCE"/>
      <color rgb="FF006100"/>
      <color rgb="FFD9D9D9"/>
      <color rgb="FFFF7D7D"/>
      <color rgb="FFFFB9B9"/>
      <color rgb="FFBFBFBF"/>
      <color rgb="FFE60000"/>
      <color rgb="FFF20000"/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9166</xdr:colOff>
      <xdr:row>1</xdr:row>
      <xdr:rowOff>62119</xdr:rowOff>
    </xdr:from>
    <xdr:to>
      <xdr:col>13</xdr:col>
      <xdr:colOff>8429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91734" y="-3485958"/>
          <a:ext cx="405100" cy="788899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  <xdr:twoCellAnchor editAs="oneCell">
    <xdr:from>
      <xdr:col>13</xdr:col>
      <xdr:colOff>228212</xdr:colOff>
      <xdr:row>1</xdr:row>
      <xdr:rowOff>61756</xdr:rowOff>
    </xdr:from>
    <xdr:to>
      <xdr:col>16</xdr:col>
      <xdr:colOff>648768</xdr:colOff>
      <xdr:row>3</xdr:row>
      <xdr:rowOff>107234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566" y="255628"/>
          <a:ext cx="1912525" cy="433221"/>
        </a:xfrm>
        <a:prstGeom prst="rect">
          <a:avLst/>
        </a:prstGeom>
      </xdr:spPr>
    </xdr:pic>
    <xdr:clientData/>
  </xdr:twoCellAnchor>
  <xdr:twoCellAnchor>
    <xdr:from>
      <xdr:col>1</xdr:col>
      <xdr:colOff>18366</xdr:colOff>
      <xdr:row>9</xdr:row>
      <xdr:rowOff>0</xdr:rowOff>
    </xdr:from>
    <xdr:to>
      <xdr:col>2</xdr:col>
      <xdr:colOff>14657</xdr:colOff>
      <xdr:row>14</xdr:row>
      <xdr:rowOff>11205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4320" y="1890046"/>
          <a:ext cx="773205" cy="28764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39029</xdr:colOff>
      <xdr:row>14</xdr:row>
      <xdr:rowOff>188491</xdr:rowOff>
    </xdr:from>
    <xdr:to>
      <xdr:col>2</xdr:col>
      <xdr:colOff>11210</xdr:colOff>
      <xdr:row>17</xdr:row>
      <xdr:rowOff>2802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16510" y="2759010"/>
          <a:ext cx="576311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</xdr:col>
      <xdr:colOff>28210</xdr:colOff>
      <xdr:row>17</xdr:row>
      <xdr:rowOff>183047</xdr:rowOff>
    </xdr:from>
    <xdr:to>
      <xdr:col>2</xdr:col>
      <xdr:colOff>357</xdr:colOff>
      <xdr:row>19</xdr:row>
      <xdr:rowOff>25394</xdr:rowOff>
    </xdr:to>
    <xdr:sp macro="" textlink="" fLocksText="0">
      <xdr:nvSpPr>
        <xdr:cNvPr id="10" name="Redondear rectángulo de esquina del mismo lado 3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87021" y="3524736"/>
          <a:ext cx="223347" cy="2635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</xdr:col>
      <xdr:colOff>265257</xdr:colOff>
      <xdr:row>25</xdr:row>
      <xdr:rowOff>1</xdr:rowOff>
    </xdr:from>
    <xdr:to>
      <xdr:col>2</xdr:col>
      <xdr:colOff>324634</xdr:colOff>
      <xdr:row>26</xdr:row>
      <xdr:rowOff>1487</xdr:rowOff>
    </xdr:to>
    <xdr:sp macro="" textlink="" fLocksText="0">
      <xdr:nvSpPr>
        <xdr:cNvPr id="13" name="Redondear rectángulo de esquina del mismo lado 3">
          <a:extLst>
            <a:ext uri="{FF2B5EF4-FFF2-40B4-BE49-F238E27FC236}">
              <a16:creationId xmlns:a16="http://schemas.microsoft.com/office/drawing/2014/main" id="{00000000-0008-0000-0000-00000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00595" y="5541372"/>
          <a:ext cx="556106" cy="348744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t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6.1</a:t>
          </a:r>
        </a:p>
      </xdr:txBody>
    </xdr:sp>
    <xdr:clientData/>
  </xdr:twoCellAnchor>
  <xdr:twoCellAnchor>
    <xdr:from>
      <xdr:col>1</xdr:col>
      <xdr:colOff>31008</xdr:colOff>
      <xdr:row>19</xdr:row>
      <xdr:rowOff>190494</xdr:rowOff>
    </xdr:from>
    <xdr:to>
      <xdr:col>2</xdr:col>
      <xdr:colOff>3189</xdr:colOff>
      <xdr:row>21</xdr:row>
      <xdr:rowOff>0</xdr:rowOff>
    </xdr:to>
    <xdr:sp macro="" textlink="" fLocksText="0">
      <xdr:nvSpPr>
        <xdr:cNvPr id="15" name="Redondear rectángulo de esquina del mismo lado 3">
          <a:extLst>
            <a:ext uri="{FF2B5EF4-FFF2-40B4-BE49-F238E27FC236}">
              <a16:creationId xmlns:a16="http://schemas.microsoft.com/office/drawing/2014/main" id="{00000000-0008-0000-00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01129" y="3811373"/>
          <a:ext cx="391032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</xdr:col>
      <xdr:colOff>33016</xdr:colOff>
      <xdr:row>22</xdr:row>
      <xdr:rowOff>1994</xdr:rowOff>
    </xdr:from>
    <xdr:to>
      <xdr:col>2</xdr:col>
      <xdr:colOff>5197</xdr:colOff>
      <xdr:row>23</xdr:row>
      <xdr:rowOff>10027</xdr:rowOff>
    </xdr:to>
    <xdr:sp macro="" textlink="" fLocksText="0">
      <xdr:nvSpPr>
        <xdr:cNvPr id="16" name="Redondear rectángulo de esquina del mismo lado 3">
          <a:extLst>
            <a:ext uri="{FF2B5EF4-FFF2-40B4-BE49-F238E27FC236}">
              <a16:creationId xmlns:a16="http://schemas.microsoft.com/office/drawing/2014/main" id="{00000000-0008-0000-00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6301" y="4521735"/>
          <a:ext cx="644704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1</xdr:col>
      <xdr:colOff>36376</xdr:colOff>
      <xdr:row>24</xdr:row>
      <xdr:rowOff>37033</xdr:rowOff>
    </xdr:from>
    <xdr:to>
      <xdr:col>2</xdr:col>
      <xdr:colOff>8557</xdr:colOff>
      <xdr:row>28</xdr:row>
      <xdr:rowOff>0</xdr:rowOff>
    </xdr:to>
    <xdr:sp macro="" textlink="" fLocksText="0">
      <xdr:nvSpPr>
        <xdr:cNvPr id="17" name="Redondear rectángulo de esquina del mismo lado 3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16078" y="6958317"/>
          <a:ext cx="1837568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</xdr:col>
      <xdr:colOff>34018</xdr:colOff>
      <xdr:row>29</xdr:row>
      <xdr:rowOff>12249</xdr:rowOff>
    </xdr:from>
    <xdr:to>
      <xdr:col>2</xdr:col>
      <xdr:colOff>6199</xdr:colOff>
      <xdr:row>31</xdr:row>
      <xdr:rowOff>233058</xdr:rowOff>
    </xdr:to>
    <xdr:sp macro="" textlink="" fLocksText="0">
      <xdr:nvSpPr>
        <xdr:cNvPr id="18" name="Redondear rectángulo de esquina del mismo lado 3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274491" y="8607734"/>
          <a:ext cx="1051713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</xdr:col>
      <xdr:colOff>258178</xdr:colOff>
      <xdr:row>26</xdr:row>
      <xdr:rowOff>190885</xdr:rowOff>
    </xdr:from>
    <xdr:to>
      <xdr:col>2</xdr:col>
      <xdr:colOff>324620</xdr:colOff>
      <xdr:row>28</xdr:row>
      <xdr:rowOff>9620</xdr:rowOff>
    </xdr:to>
    <xdr:sp macro="" textlink="" fLocksText="0">
      <xdr:nvSpPr>
        <xdr:cNvPr id="20" name="Redondear rectángulo de esquina del mismo lado 3">
          <a:extLst>
            <a:ext uri="{FF2B5EF4-FFF2-40B4-BE49-F238E27FC236}">
              <a16:creationId xmlns:a16="http://schemas.microsoft.com/office/drawing/2014/main" id="{00000000-0008-0000-00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39399" y="6443490"/>
          <a:ext cx="867447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6.2</a:t>
          </a:r>
        </a:p>
      </xdr:txBody>
    </xdr:sp>
    <xdr:clientData/>
  </xdr:twoCellAnchor>
  <xdr:twoCellAnchor>
    <xdr:from>
      <xdr:col>1</xdr:col>
      <xdr:colOff>261449</xdr:colOff>
      <xdr:row>30</xdr:row>
      <xdr:rowOff>1731</xdr:rowOff>
    </xdr:from>
    <xdr:to>
      <xdr:col>2</xdr:col>
      <xdr:colOff>327891</xdr:colOff>
      <xdr:row>31</xdr:row>
      <xdr:rowOff>4810</xdr:rowOff>
    </xdr:to>
    <xdr:sp macro="" textlink="" fLocksText="0">
      <xdr:nvSpPr>
        <xdr:cNvPr id="21" name="Redondear rectángulo de esquina del mismo lado 3">
          <a:extLst>
            <a:ext uri="{FF2B5EF4-FFF2-40B4-BE49-F238E27FC236}">
              <a16:creationId xmlns:a16="http://schemas.microsoft.com/office/drawing/2014/main" id="{00000000-0008-0000-00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54949" y="7575618"/>
          <a:ext cx="642889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7.1</a:t>
          </a:r>
        </a:p>
      </xdr:txBody>
    </xdr:sp>
    <xdr:clientData/>
  </xdr:twoCellAnchor>
  <xdr:twoCellAnchor>
    <xdr:from>
      <xdr:col>1</xdr:col>
      <xdr:colOff>262615</xdr:colOff>
      <xdr:row>33</xdr:row>
      <xdr:rowOff>454</xdr:rowOff>
    </xdr:from>
    <xdr:to>
      <xdr:col>2</xdr:col>
      <xdr:colOff>329057</xdr:colOff>
      <xdr:row>34</xdr:row>
      <xdr:rowOff>8581</xdr:rowOff>
    </xdr:to>
    <xdr:sp macro="" textlink="" fLocksText="0">
      <xdr:nvSpPr>
        <xdr:cNvPr id="22" name="Redondear rectángulo de esquina del mismo lado 3">
          <a:extLst>
            <a:ext uri="{FF2B5EF4-FFF2-40B4-BE49-F238E27FC236}">
              <a16:creationId xmlns:a16="http://schemas.microsoft.com/office/drawing/2014/main" id="{00000000-0008-0000-0000-00001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88158" y="8642479"/>
          <a:ext cx="381404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8.1</a:t>
          </a:r>
        </a:p>
      </xdr:txBody>
    </xdr:sp>
    <xdr:clientData/>
  </xdr:twoCellAnchor>
  <xdr:twoCellAnchor>
    <xdr:from>
      <xdr:col>1</xdr:col>
      <xdr:colOff>260555</xdr:colOff>
      <xdr:row>35</xdr:row>
      <xdr:rowOff>182888</xdr:rowOff>
    </xdr:from>
    <xdr:to>
      <xdr:col>2</xdr:col>
      <xdr:colOff>326997</xdr:colOff>
      <xdr:row>37</xdr:row>
      <xdr:rowOff>8581</xdr:rowOff>
    </xdr:to>
    <xdr:sp macro="" textlink="" fLocksText="0">
      <xdr:nvSpPr>
        <xdr:cNvPr id="23" name="Redondear rectángulo de esquina del mismo lado 3">
          <a:extLst>
            <a:ext uri="{FF2B5EF4-FFF2-40B4-BE49-F238E27FC236}">
              <a16:creationId xmlns:a16="http://schemas.microsoft.com/office/drawing/2014/main" id="{00000000-0008-0000-0000-00001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74342" y="9398730"/>
          <a:ext cx="404916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9.1</a:t>
          </a:r>
        </a:p>
      </xdr:txBody>
    </xdr:sp>
    <xdr:clientData/>
  </xdr:twoCellAnchor>
  <xdr:twoCellAnchor>
    <xdr:from>
      <xdr:col>1</xdr:col>
      <xdr:colOff>30495</xdr:colOff>
      <xdr:row>32</xdr:row>
      <xdr:rowOff>25865</xdr:rowOff>
    </xdr:from>
    <xdr:to>
      <xdr:col>2</xdr:col>
      <xdr:colOff>2676</xdr:colOff>
      <xdr:row>33</xdr:row>
      <xdr:rowOff>374919</xdr:rowOff>
    </xdr:to>
    <xdr:sp macro="" textlink="" fLocksText="0">
      <xdr:nvSpPr>
        <xdr:cNvPr id="26" name="Redondear rectángulo de esquina del mismo lado 3">
          <a:extLst>
            <a:ext uri="{FF2B5EF4-FFF2-40B4-BE49-F238E27FC236}">
              <a16:creationId xmlns:a16="http://schemas.microsoft.com/office/drawing/2014/main" id="{00000000-0008-0000-0000-00001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26034" y="9713970"/>
          <a:ext cx="541581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</xdr:col>
      <xdr:colOff>30120</xdr:colOff>
      <xdr:row>35</xdr:row>
      <xdr:rowOff>17840</xdr:rowOff>
    </xdr:from>
    <xdr:to>
      <xdr:col>2</xdr:col>
      <xdr:colOff>2301</xdr:colOff>
      <xdr:row>37</xdr:row>
      <xdr:rowOff>10132</xdr:rowOff>
    </xdr:to>
    <xdr:sp macro="" textlink="" fLocksText="0">
      <xdr:nvSpPr>
        <xdr:cNvPr id="27" name="Redondear rectángulo de esquina del mismo lado 3">
          <a:extLst>
            <a:ext uri="{FF2B5EF4-FFF2-40B4-BE49-F238E27FC236}">
              <a16:creationId xmlns:a16="http://schemas.microsoft.com/office/drawing/2014/main" id="{00000000-0008-0000-0000-00001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6447" y="10485130"/>
          <a:ext cx="580005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2</xdr:col>
      <xdr:colOff>74611</xdr:colOff>
      <xdr:row>12</xdr:row>
      <xdr:rowOff>10498</xdr:rowOff>
    </xdr:from>
    <xdr:to>
      <xdr:col>2</xdr:col>
      <xdr:colOff>333466</xdr:colOff>
      <xdr:row>12</xdr:row>
      <xdr:rowOff>430696</xdr:rowOff>
    </xdr:to>
    <xdr:sp macro="" textlink="" fLocksText="0">
      <xdr:nvSpPr>
        <xdr:cNvPr id="30" name="Redondear rectángulo de esquina del mismo lado 3">
          <a:extLst>
            <a:ext uri="{FF2B5EF4-FFF2-40B4-BE49-F238E27FC236}">
              <a16:creationId xmlns:a16="http://schemas.microsoft.com/office/drawing/2014/main" id="{00000000-0008-0000-0000-00001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921592" y="2567669"/>
          <a:ext cx="420198" cy="25885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2</xdr:col>
      <xdr:colOff>69899</xdr:colOff>
      <xdr:row>13</xdr:row>
      <xdr:rowOff>875</xdr:rowOff>
    </xdr:from>
    <xdr:to>
      <xdr:col>2</xdr:col>
      <xdr:colOff>330851</xdr:colOff>
      <xdr:row>13</xdr:row>
      <xdr:rowOff>379394</xdr:rowOff>
    </xdr:to>
    <xdr:sp macro="" textlink="" fLocksText="0">
      <xdr:nvSpPr>
        <xdr:cNvPr id="31" name="Redondear rectángulo de esquina del mismo lado 3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934156" y="2951528"/>
          <a:ext cx="378519" cy="26095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</a:t>
          </a:r>
        </a:p>
      </xdr:txBody>
    </xdr:sp>
    <xdr:clientData/>
  </xdr:twoCellAnchor>
  <xdr:twoCellAnchor>
    <xdr:from>
      <xdr:col>0</xdr:col>
      <xdr:colOff>628248</xdr:colOff>
      <xdr:row>37</xdr:row>
      <xdr:rowOff>177013</xdr:rowOff>
    </xdr:from>
    <xdr:to>
      <xdr:col>2</xdr:col>
      <xdr:colOff>3345</xdr:colOff>
      <xdr:row>44</xdr:row>
      <xdr:rowOff>10131</xdr:rowOff>
    </xdr:to>
    <xdr:sp macro="" textlink="" fLocksText="0">
      <xdr:nvSpPr>
        <xdr:cNvPr id="24" name="Redondear rectángulo de esquina del mismo lado 3">
          <a:extLst>
            <a:ext uri="{FF2B5EF4-FFF2-40B4-BE49-F238E27FC236}">
              <a16:creationId xmlns:a16="http://schemas.microsoft.com/office/drawing/2014/main" id="{FC4966E9-AEA9-495E-BFA7-51FC88CA75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924863" y="13074274"/>
          <a:ext cx="5405243" cy="29902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1</xdr:col>
      <xdr:colOff>11483</xdr:colOff>
      <xdr:row>45</xdr:row>
      <xdr:rowOff>1043</xdr:rowOff>
    </xdr:from>
    <xdr:to>
      <xdr:col>2</xdr:col>
      <xdr:colOff>9608</xdr:colOff>
      <xdr:row>45</xdr:row>
      <xdr:rowOff>182490</xdr:rowOff>
    </xdr:to>
    <xdr:sp macro="" textlink="" fLocksText="0">
      <xdr:nvSpPr>
        <xdr:cNvPr id="25" name="Redondear rectángulo de esquina del mismo lado 3">
          <a:extLst>
            <a:ext uri="{FF2B5EF4-FFF2-40B4-BE49-F238E27FC236}">
              <a16:creationId xmlns:a16="http://schemas.microsoft.com/office/drawing/2014/main" id="{B63BD40A-094A-4510-8702-F83651D3DA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00872" y="16056604"/>
          <a:ext cx="181447" cy="28387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11</a:t>
          </a:r>
        </a:p>
      </xdr:txBody>
    </xdr:sp>
    <xdr:clientData/>
  </xdr:twoCellAnchor>
  <xdr:twoCellAnchor editAs="oneCell">
    <xdr:from>
      <xdr:col>2</xdr:col>
      <xdr:colOff>94074</xdr:colOff>
      <xdr:row>40</xdr:row>
      <xdr:rowOff>446851</xdr:rowOff>
    </xdr:from>
    <xdr:to>
      <xdr:col>16</xdr:col>
      <xdr:colOff>145741</xdr:colOff>
      <xdr:row>41</xdr:row>
      <xdr:rowOff>5051967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99C5E738-EC7F-4E96-806E-D9D661659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296" y="11959166"/>
          <a:ext cx="9188612" cy="5134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36239" y="-3939365"/>
          <a:ext cx="403879" cy="879336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1907848</xdr:colOff>
      <xdr:row>3</xdr:row>
      <xdr:rowOff>59282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9676" y="207065"/>
          <a:ext cx="1913142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1CCC539A-8887-4B79-B7F2-DE34FF3469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  <xdr:twoCellAnchor editAs="oneCell">
    <xdr:from>
      <xdr:col>8</xdr:col>
      <xdr:colOff>16045</xdr:colOff>
      <xdr:row>1</xdr:row>
      <xdr:rowOff>22679</xdr:rowOff>
    </xdr:from>
    <xdr:to>
      <xdr:col>8</xdr:col>
      <xdr:colOff>1913986</xdr:colOff>
      <xdr:row>3</xdr:row>
      <xdr:rowOff>70676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8889B8C4-2DEE-47C9-A878-8089B1F27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0856" y="211382"/>
          <a:ext cx="1897941" cy="4254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39BBB374-D10E-4A3A-B944-D4219BF003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1907848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CF5BEAF3-EEAF-454A-A3B1-7BAF41D11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97" y="204304"/>
          <a:ext cx="1911763" cy="426478"/>
        </a:xfrm>
        <a:prstGeom prst="rect">
          <a:avLst/>
        </a:prstGeom>
      </xdr:spPr>
    </xdr:pic>
    <xdr:clientData/>
  </xdr:twoCellAnchor>
  <xdr:twoCellAnchor>
    <xdr:from>
      <xdr:col>1</xdr:col>
      <xdr:colOff>34843</xdr:colOff>
      <xdr:row>1</xdr:row>
      <xdr:rowOff>56900</xdr:rowOff>
    </xdr:from>
    <xdr:to>
      <xdr:col>4</xdr:col>
      <xdr:colOff>1315324</xdr:colOff>
      <xdr:row>3</xdr:row>
      <xdr:rowOff>63818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D1F84E73-1508-47D6-AA56-26DE8B30672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85699" y="-2706696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939C8397-7803-4436-A728-B2DDC4F7B2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1907848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40674C61-5213-4076-90B9-8840A60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97" y="204304"/>
          <a:ext cx="1911763" cy="426478"/>
        </a:xfrm>
        <a:prstGeom prst="rect">
          <a:avLst/>
        </a:prstGeom>
      </xdr:spPr>
    </xdr:pic>
    <xdr:clientData/>
  </xdr:twoCellAnchor>
  <xdr:twoCellAnchor>
    <xdr:from>
      <xdr:col>1</xdr:col>
      <xdr:colOff>34843</xdr:colOff>
      <xdr:row>1</xdr:row>
      <xdr:rowOff>56900</xdr:rowOff>
    </xdr:from>
    <xdr:to>
      <xdr:col>4</xdr:col>
      <xdr:colOff>1315324</xdr:colOff>
      <xdr:row>3</xdr:row>
      <xdr:rowOff>63818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2078F525-FE3A-4042-92C0-88517DD1C12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85699" y="-2706696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62116</xdr:rowOff>
    </xdr:from>
    <xdr:to>
      <xdr:col>11</xdr:col>
      <xdr:colOff>266701</xdr:colOff>
      <xdr:row>3</xdr:row>
      <xdr:rowOff>79473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5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07301" y="-2714026"/>
          <a:ext cx="398357" cy="633164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  <xdr:twoCellAnchor editAs="oneCell">
    <xdr:from>
      <xdr:col>11</xdr:col>
      <xdr:colOff>455822</xdr:colOff>
      <xdr:row>1</xdr:row>
      <xdr:rowOff>70954</xdr:rowOff>
    </xdr:from>
    <xdr:to>
      <xdr:col>14</xdr:col>
      <xdr:colOff>538783</xdr:colOff>
      <xdr:row>3</xdr:row>
      <xdr:rowOff>116432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422" y="261454"/>
          <a:ext cx="1911761" cy="426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584703</xdr:colOff>
      <xdr:row>1</xdr:row>
      <xdr:rowOff>9430</xdr:rowOff>
    </xdr:from>
    <xdr:to>
      <xdr:col>7</xdr:col>
      <xdr:colOff>29765</xdr:colOff>
      <xdr:row>3</xdr:row>
      <xdr:rowOff>36081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538362" y="-2755713"/>
          <a:ext cx="403682" cy="6311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  <xdr:twoCellAnchor editAs="oneCell">
    <xdr:from>
      <xdr:col>7</xdr:col>
      <xdr:colOff>143425</xdr:colOff>
      <xdr:row>1</xdr:row>
      <xdr:rowOff>8938</xdr:rowOff>
    </xdr:from>
    <xdr:to>
      <xdr:col>8</xdr:col>
      <xdr:colOff>994036</xdr:colOff>
      <xdr:row>3</xdr:row>
      <xdr:rowOff>63710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363" y="197454"/>
          <a:ext cx="1912251" cy="4318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0</xdr:row>
      <xdr:rowOff>180975</xdr:rowOff>
    </xdr:from>
    <xdr:to>
      <xdr:col>6</xdr:col>
      <xdr:colOff>668665</xdr:colOff>
      <xdr:row>3</xdr:row>
      <xdr:rowOff>7832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9E96F548-0D1B-4F0A-947E-C4883848DA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121242" y="-2778340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PEL CANVI CLIMÀTIC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A5E8-FD80-47AA-876E-8985C85043BC}">
  <sheetPr codeName="Full1"/>
  <dimension ref="B4:Q230"/>
  <sheetViews>
    <sheetView tabSelected="1" zoomScale="128" zoomScaleNormal="115" workbookViewId="0">
      <selection activeCell="C12" sqref="C12:Q12"/>
    </sheetView>
  </sheetViews>
  <sheetFormatPr defaultColWidth="10.81640625" defaultRowHeight="14.5" x14ac:dyDescent="0.35"/>
  <cols>
    <col min="1" max="1" width="9.54296875" style="27" customWidth="1"/>
    <col min="2" max="2" width="4.26953125" style="228" customWidth="1"/>
    <col min="3" max="3" width="5.26953125" style="27" customWidth="1"/>
    <col min="4" max="13" width="10.81640625" style="27"/>
    <col min="14" max="14" width="7.1796875" style="27" customWidth="1"/>
    <col min="15" max="15" width="4.26953125" style="27" customWidth="1"/>
    <col min="16" max="16384" width="10.81640625" style="27"/>
  </cols>
  <sheetData>
    <row r="4" spans="2:17" ht="18.5" x14ac:dyDescent="0.35">
      <c r="B4" s="230"/>
      <c r="C4" s="28"/>
    </row>
    <row r="5" spans="2:17" ht="27" customHeight="1" x14ac:dyDescent="0.35">
      <c r="B5" s="272" t="s">
        <v>185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2:17" ht="6" customHeight="1" x14ac:dyDescent="0.35">
      <c r="B6" s="47"/>
      <c r="C6" s="47"/>
      <c r="D6" s="47"/>
      <c r="E6" s="47"/>
      <c r="F6" s="47"/>
      <c r="G6" s="47"/>
      <c r="H6" s="47"/>
      <c r="I6" s="47"/>
      <c r="J6" s="47"/>
      <c r="K6" s="47"/>
      <c r="L6" s="229"/>
    </row>
    <row r="7" spans="2:17" ht="16" thickBot="1" x14ac:dyDescent="0.4">
      <c r="B7" s="231" t="s">
        <v>176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2:17" ht="15.75" customHeight="1" x14ac:dyDescent="0.35">
      <c r="B8" s="273" t="s">
        <v>177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</row>
    <row r="9" spans="2:17" s="233" customFormat="1" x14ac:dyDescent="0.35">
      <c r="B9" s="22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</row>
    <row r="10" spans="2:17" s="233" customFormat="1" ht="29.25" customHeight="1" x14ac:dyDescent="0.35">
      <c r="B10" s="228"/>
      <c r="C10" s="287" t="s">
        <v>97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</row>
    <row r="11" spans="2:17" s="233" customFormat="1" ht="3.75" customHeight="1" x14ac:dyDescent="0.35">
      <c r="B11" s="228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2:17" s="233" customFormat="1" ht="32.25" customHeight="1" x14ac:dyDescent="0.35">
      <c r="B12" s="228"/>
      <c r="C12" s="290" t="s">
        <v>121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2"/>
    </row>
    <row r="13" spans="2:17" s="233" customFormat="1" ht="37.5" customHeight="1" x14ac:dyDescent="0.35">
      <c r="B13" s="228"/>
      <c r="C13" s="235"/>
      <c r="D13" s="293" t="s">
        <v>109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4"/>
    </row>
    <row r="14" spans="2:17" s="233" customFormat="1" ht="30.75" customHeight="1" x14ac:dyDescent="0.35">
      <c r="B14" s="228"/>
      <c r="C14" s="236"/>
      <c r="D14" s="295" t="s">
        <v>110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6"/>
    </row>
    <row r="15" spans="2:17" x14ac:dyDescent="0.35"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34"/>
      <c r="P15" s="234"/>
      <c r="Q15" s="234"/>
    </row>
    <row r="16" spans="2:17" s="233" customFormat="1" ht="15" customHeight="1" x14ac:dyDescent="0.35">
      <c r="B16" s="228"/>
      <c r="C16" s="281" t="s">
        <v>105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3"/>
    </row>
    <row r="17" spans="2:17" s="233" customFormat="1" ht="30" customHeight="1" x14ac:dyDescent="0.35">
      <c r="B17" s="228"/>
      <c r="C17" s="284" t="s">
        <v>106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/>
    </row>
    <row r="18" spans="2:17" x14ac:dyDescent="0.35"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34"/>
      <c r="P18" s="234"/>
      <c r="Q18" s="234"/>
    </row>
    <row r="19" spans="2:17" ht="15" customHeight="1" x14ac:dyDescent="0.35">
      <c r="C19" s="280" t="s">
        <v>104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</row>
    <row r="20" spans="2:17" x14ac:dyDescent="0.35"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34"/>
      <c r="P20" s="234"/>
      <c r="Q20" s="234"/>
    </row>
    <row r="21" spans="2:17" ht="30.75" customHeight="1" x14ac:dyDescent="0.35">
      <c r="C21" s="256" t="s">
        <v>98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2:17" x14ac:dyDescent="0.35"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34"/>
      <c r="P22" s="234"/>
      <c r="Q22" s="234"/>
    </row>
    <row r="23" spans="2:17" ht="66.75" customHeight="1" x14ac:dyDescent="0.35">
      <c r="C23" s="256" t="s">
        <v>114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2:17" x14ac:dyDescent="0.35"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34"/>
      <c r="P24" s="234"/>
      <c r="Q24" s="234"/>
    </row>
    <row r="25" spans="2:17" ht="21" customHeight="1" x14ac:dyDescent="0.35">
      <c r="C25" s="263" t="s">
        <v>115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34"/>
      <c r="P25" s="234"/>
      <c r="Q25" s="234"/>
    </row>
    <row r="26" spans="2:17" ht="43.9" customHeight="1" x14ac:dyDescent="0.35">
      <c r="C26" s="237"/>
      <c r="D26" s="256" t="s">
        <v>102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</row>
    <row r="27" spans="2:17" x14ac:dyDescent="0.35"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4"/>
      <c r="P27" s="234"/>
      <c r="Q27" s="234"/>
    </row>
    <row r="28" spans="2:17" ht="48.75" customHeight="1" x14ac:dyDescent="0.35">
      <c r="C28" s="237"/>
      <c r="D28" s="256" t="s">
        <v>103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</row>
    <row r="29" spans="2:17" x14ac:dyDescent="0.35"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34"/>
      <c r="P29" s="234"/>
      <c r="Q29" s="234"/>
    </row>
    <row r="30" spans="2:17" ht="15" customHeight="1" x14ac:dyDescent="0.35">
      <c r="C30" s="264" t="s">
        <v>116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34"/>
      <c r="P30" s="234"/>
      <c r="Q30" s="234"/>
    </row>
    <row r="31" spans="2:17" ht="50.25" customHeight="1" x14ac:dyDescent="0.35">
      <c r="C31" s="234"/>
      <c r="D31" s="256" t="s">
        <v>101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</row>
    <row r="32" spans="2:17" ht="29.25" customHeight="1" x14ac:dyDescent="0.35">
      <c r="C32" s="234"/>
      <c r="D32" s="261" t="s">
        <v>99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34"/>
      <c r="P32" s="234"/>
      <c r="Q32" s="234"/>
    </row>
    <row r="33" spans="3:17" x14ac:dyDescent="0.35">
      <c r="C33" s="264" t="s">
        <v>117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34"/>
      <c r="P33" s="234"/>
      <c r="Q33" s="234"/>
    </row>
    <row r="34" spans="3:17" ht="29.25" customHeight="1" x14ac:dyDescent="0.35">
      <c r="C34" s="234"/>
      <c r="D34" s="256" t="s">
        <v>111</v>
      </c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</row>
    <row r="35" spans="3:17" x14ac:dyDescent="0.35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34"/>
      <c r="P35" s="234"/>
      <c r="Q35" s="234"/>
    </row>
    <row r="36" spans="3:17" x14ac:dyDescent="0.35">
      <c r="C36" s="258" t="s">
        <v>118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34"/>
      <c r="P36" s="234"/>
      <c r="Q36" s="234"/>
    </row>
    <row r="37" spans="3:17" ht="30.75" customHeight="1" x14ac:dyDescent="0.35">
      <c r="C37" s="234"/>
      <c r="D37" s="256" t="s">
        <v>119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</row>
    <row r="38" spans="3:17" x14ac:dyDescent="0.35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</row>
    <row r="39" spans="3:17" x14ac:dyDescent="0.35">
      <c r="C39" s="259" t="s">
        <v>129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34"/>
      <c r="P39" s="234"/>
      <c r="Q39" s="234"/>
    </row>
    <row r="40" spans="3:17" ht="34.5" customHeight="1" x14ac:dyDescent="0.35">
      <c r="C40" s="277" t="s">
        <v>130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3:17" ht="42" customHeight="1" x14ac:dyDescent="0.35">
      <c r="C41" s="278" t="s">
        <v>175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34"/>
      <c r="P41" s="234"/>
      <c r="Q41" s="234"/>
    </row>
    <row r="42" spans="3:17" ht="409.5" customHeight="1" x14ac:dyDescent="0.35"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</row>
    <row r="43" spans="3:17" ht="15" customHeight="1" x14ac:dyDescent="0.35">
      <c r="C43" s="266" t="s">
        <v>131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8"/>
    </row>
    <row r="44" spans="3:17" x14ac:dyDescent="0.35">
      <c r="C44" s="269" t="s">
        <v>132</v>
      </c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1"/>
    </row>
    <row r="45" spans="3:17" x14ac:dyDescent="0.35"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3:17" ht="15" customHeight="1" x14ac:dyDescent="0.35">
      <c r="C46" s="274" t="s">
        <v>100</v>
      </c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6"/>
    </row>
    <row r="47" spans="3:17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</row>
    <row r="48" spans="3:17" x14ac:dyDescent="0.35"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</row>
    <row r="49" spans="3:14" x14ac:dyDescent="0.35"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</row>
    <row r="50" spans="3:14" x14ac:dyDescent="0.3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</row>
    <row r="51" spans="3:14" x14ac:dyDescent="0.35"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3:14" x14ac:dyDescent="0.35"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</row>
    <row r="53" spans="3:14" x14ac:dyDescent="0.35"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</row>
    <row r="54" spans="3:14" x14ac:dyDescent="0.3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</row>
    <row r="55" spans="3:14" x14ac:dyDescent="0.35"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</row>
    <row r="56" spans="3:14" x14ac:dyDescent="0.35"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</row>
    <row r="57" spans="3:14" x14ac:dyDescent="0.35"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</row>
    <row r="58" spans="3:14" x14ac:dyDescent="0.35"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</row>
    <row r="59" spans="3:14" x14ac:dyDescent="0.35"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</row>
    <row r="60" spans="3:14" x14ac:dyDescent="0.35"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</row>
    <row r="61" spans="3:14" x14ac:dyDescent="0.35"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</row>
    <row r="62" spans="3:14" x14ac:dyDescent="0.35"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</row>
    <row r="63" spans="3:14" x14ac:dyDescent="0.35"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</row>
    <row r="64" spans="3:14" x14ac:dyDescent="0.35"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</row>
    <row r="65" spans="3:14" x14ac:dyDescent="0.35"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</row>
    <row r="66" spans="3:14" x14ac:dyDescent="0.35"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</row>
    <row r="67" spans="3:14" x14ac:dyDescent="0.35"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</row>
    <row r="68" spans="3:14" x14ac:dyDescent="0.35"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</row>
    <row r="69" spans="3:14" x14ac:dyDescent="0.35"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</row>
    <row r="70" spans="3:14" x14ac:dyDescent="0.35"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</row>
    <row r="71" spans="3:14" x14ac:dyDescent="0.35"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</row>
    <row r="72" spans="3:14" x14ac:dyDescent="0.35"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</row>
    <row r="73" spans="3:14" x14ac:dyDescent="0.35"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</row>
    <row r="74" spans="3:14" x14ac:dyDescent="0.35"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</row>
    <row r="75" spans="3:14" x14ac:dyDescent="0.35"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</row>
    <row r="76" spans="3:14" x14ac:dyDescent="0.35"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</row>
    <row r="77" spans="3:14" x14ac:dyDescent="0.35"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</row>
    <row r="78" spans="3:14" x14ac:dyDescent="0.35"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</row>
    <row r="79" spans="3:14" x14ac:dyDescent="0.35"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</row>
    <row r="80" spans="3:14" x14ac:dyDescent="0.35"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</row>
    <row r="81" spans="3:14" x14ac:dyDescent="0.35"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</row>
    <row r="82" spans="3:14" x14ac:dyDescent="0.35"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</row>
    <row r="83" spans="3:14" x14ac:dyDescent="0.35"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</row>
    <row r="84" spans="3:14" x14ac:dyDescent="0.35"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</row>
    <row r="85" spans="3:14" x14ac:dyDescent="0.35"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</row>
    <row r="86" spans="3:14" x14ac:dyDescent="0.35"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</row>
    <row r="87" spans="3:14" x14ac:dyDescent="0.35"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</row>
    <row r="88" spans="3:14" x14ac:dyDescent="0.35"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</row>
    <row r="89" spans="3:14" x14ac:dyDescent="0.35"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</row>
    <row r="90" spans="3:14" x14ac:dyDescent="0.35"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</row>
    <row r="91" spans="3:14" x14ac:dyDescent="0.35"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</row>
    <row r="92" spans="3:14" x14ac:dyDescent="0.35"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</row>
    <row r="93" spans="3:14" x14ac:dyDescent="0.35"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</row>
    <row r="94" spans="3:14" x14ac:dyDescent="0.35"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</row>
    <row r="95" spans="3:14" x14ac:dyDescent="0.35"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</row>
    <row r="96" spans="3:14" x14ac:dyDescent="0.35"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</row>
    <row r="97" spans="3:14" x14ac:dyDescent="0.35"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</row>
    <row r="98" spans="3:14" x14ac:dyDescent="0.35"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</row>
    <row r="99" spans="3:14" x14ac:dyDescent="0.35"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</row>
    <row r="100" spans="3:14" x14ac:dyDescent="0.35"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</row>
    <row r="101" spans="3:14" x14ac:dyDescent="0.35"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</row>
    <row r="102" spans="3:14" x14ac:dyDescent="0.35"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</row>
    <row r="103" spans="3:14" x14ac:dyDescent="0.35"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</row>
    <row r="104" spans="3:14" x14ac:dyDescent="0.35"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</row>
    <row r="105" spans="3:14" x14ac:dyDescent="0.35"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</row>
    <row r="106" spans="3:14" x14ac:dyDescent="0.35"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</row>
    <row r="107" spans="3:14" x14ac:dyDescent="0.35"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</row>
    <row r="108" spans="3:14" x14ac:dyDescent="0.35"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</row>
    <row r="109" spans="3:14" x14ac:dyDescent="0.35"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</row>
    <row r="110" spans="3:14" x14ac:dyDescent="0.35"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</row>
    <row r="111" spans="3:14" x14ac:dyDescent="0.35"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</row>
    <row r="112" spans="3:14" x14ac:dyDescent="0.35"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</row>
    <row r="113" spans="3:14" x14ac:dyDescent="0.35"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</row>
    <row r="114" spans="3:14" x14ac:dyDescent="0.35"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</row>
    <row r="115" spans="3:14" x14ac:dyDescent="0.35"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</row>
    <row r="116" spans="3:14" x14ac:dyDescent="0.35"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</row>
    <row r="117" spans="3:14" x14ac:dyDescent="0.35"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</row>
    <row r="118" spans="3:14" x14ac:dyDescent="0.35"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</row>
    <row r="119" spans="3:14" x14ac:dyDescent="0.35"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</row>
    <row r="120" spans="3:14" x14ac:dyDescent="0.35"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</row>
    <row r="121" spans="3:14" x14ac:dyDescent="0.35"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</row>
    <row r="122" spans="3:14" x14ac:dyDescent="0.35"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</row>
    <row r="123" spans="3:14" x14ac:dyDescent="0.35"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</row>
    <row r="124" spans="3:14" x14ac:dyDescent="0.35"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</row>
    <row r="125" spans="3:14" x14ac:dyDescent="0.35"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</row>
    <row r="126" spans="3:14" x14ac:dyDescent="0.35"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</row>
    <row r="127" spans="3:14" x14ac:dyDescent="0.35"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</row>
    <row r="128" spans="3:14" x14ac:dyDescent="0.35"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</row>
    <row r="129" spans="3:14" x14ac:dyDescent="0.35"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</row>
    <row r="130" spans="3:14" x14ac:dyDescent="0.35"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</row>
    <row r="131" spans="3:14" x14ac:dyDescent="0.35"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</row>
    <row r="132" spans="3:14" x14ac:dyDescent="0.35"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</row>
    <row r="133" spans="3:14" x14ac:dyDescent="0.35"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</row>
    <row r="134" spans="3:14" x14ac:dyDescent="0.35"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</row>
    <row r="135" spans="3:14" x14ac:dyDescent="0.35"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</row>
    <row r="136" spans="3:14" x14ac:dyDescent="0.35"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</row>
    <row r="137" spans="3:14" x14ac:dyDescent="0.35"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</row>
    <row r="138" spans="3:14" x14ac:dyDescent="0.35"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</row>
    <row r="139" spans="3:14" x14ac:dyDescent="0.35"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</row>
    <row r="140" spans="3:14" x14ac:dyDescent="0.35"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</row>
    <row r="141" spans="3:14" x14ac:dyDescent="0.35"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</row>
    <row r="142" spans="3:14" x14ac:dyDescent="0.35"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</row>
    <row r="143" spans="3:14" x14ac:dyDescent="0.35"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</row>
    <row r="144" spans="3:14" x14ac:dyDescent="0.35"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</row>
    <row r="145" spans="3:14" x14ac:dyDescent="0.35"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</row>
    <row r="146" spans="3:14" x14ac:dyDescent="0.35"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</row>
    <row r="147" spans="3:14" x14ac:dyDescent="0.35"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</row>
    <row r="148" spans="3:14" x14ac:dyDescent="0.35"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</row>
    <row r="149" spans="3:14" x14ac:dyDescent="0.35"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</row>
    <row r="150" spans="3:14" x14ac:dyDescent="0.35"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</row>
    <row r="151" spans="3:14" x14ac:dyDescent="0.35"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</row>
    <row r="152" spans="3:14" x14ac:dyDescent="0.35"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</row>
    <row r="153" spans="3:14" x14ac:dyDescent="0.35"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</row>
    <row r="154" spans="3:14" x14ac:dyDescent="0.35"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</row>
    <row r="155" spans="3:14" x14ac:dyDescent="0.35"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</row>
    <row r="156" spans="3:14" x14ac:dyDescent="0.35"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</row>
    <row r="157" spans="3:14" x14ac:dyDescent="0.35"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</row>
    <row r="158" spans="3:14" x14ac:dyDescent="0.35"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</row>
    <row r="159" spans="3:14" x14ac:dyDescent="0.35"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</row>
    <row r="160" spans="3:14" x14ac:dyDescent="0.35"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</row>
    <row r="161" spans="3:14" x14ac:dyDescent="0.35"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</row>
    <row r="162" spans="3:14" x14ac:dyDescent="0.35"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</row>
    <row r="163" spans="3:14" x14ac:dyDescent="0.35"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</row>
    <row r="164" spans="3:14" x14ac:dyDescent="0.35"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</row>
    <row r="165" spans="3:14" x14ac:dyDescent="0.35"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</row>
    <row r="166" spans="3:14" x14ac:dyDescent="0.35"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</row>
    <row r="167" spans="3:14" x14ac:dyDescent="0.35"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</row>
    <row r="168" spans="3:14" x14ac:dyDescent="0.35"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</row>
    <row r="169" spans="3:14" x14ac:dyDescent="0.35"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</row>
    <row r="170" spans="3:14" x14ac:dyDescent="0.35"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</row>
    <row r="171" spans="3:14" x14ac:dyDescent="0.35"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</row>
    <row r="172" spans="3:14" x14ac:dyDescent="0.35"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</row>
    <row r="173" spans="3:14" x14ac:dyDescent="0.35"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</row>
    <row r="174" spans="3:14" x14ac:dyDescent="0.35"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</row>
    <row r="175" spans="3:14" x14ac:dyDescent="0.35"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</row>
    <row r="176" spans="3:14" x14ac:dyDescent="0.35"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</row>
    <row r="177" spans="3:14" x14ac:dyDescent="0.35"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</row>
    <row r="178" spans="3:14" x14ac:dyDescent="0.35"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</row>
    <row r="179" spans="3:14" x14ac:dyDescent="0.35"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</row>
    <row r="180" spans="3:14" x14ac:dyDescent="0.35"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</row>
    <row r="181" spans="3:14" x14ac:dyDescent="0.35"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</row>
    <row r="182" spans="3:14" x14ac:dyDescent="0.35"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</row>
    <row r="183" spans="3:14" x14ac:dyDescent="0.35"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</row>
    <row r="184" spans="3:14" x14ac:dyDescent="0.35"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</row>
    <row r="185" spans="3:14" x14ac:dyDescent="0.35"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</row>
    <row r="186" spans="3:14" x14ac:dyDescent="0.35"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</row>
    <row r="187" spans="3:14" x14ac:dyDescent="0.35"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</row>
    <row r="188" spans="3:14" x14ac:dyDescent="0.35"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</row>
    <row r="189" spans="3:14" x14ac:dyDescent="0.35"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</row>
    <row r="190" spans="3:14" x14ac:dyDescent="0.35"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</row>
    <row r="191" spans="3:14" x14ac:dyDescent="0.35"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</row>
    <row r="192" spans="3:14" x14ac:dyDescent="0.35"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</row>
    <row r="193" spans="3:14" x14ac:dyDescent="0.35"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</row>
    <row r="194" spans="3:14" x14ac:dyDescent="0.35"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</row>
    <row r="195" spans="3:14" x14ac:dyDescent="0.35"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</row>
    <row r="196" spans="3:14" x14ac:dyDescent="0.35"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</row>
    <row r="197" spans="3:14" x14ac:dyDescent="0.35"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</row>
    <row r="198" spans="3:14" x14ac:dyDescent="0.35"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</row>
    <row r="199" spans="3:14" x14ac:dyDescent="0.35"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</row>
    <row r="200" spans="3:14" x14ac:dyDescent="0.35"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</row>
    <row r="201" spans="3:14" x14ac:dyDescent="0.35"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</row>
    <row r="202" spans="3:14" x14ac:dyDescent="0.35"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</row>
    <row r="203" spans="3:14" x14ac:dyDescent="0.35"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</row>
    <row r="204" spans="3:14" x14ac:dyDescent="0.35"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</row>
    <row r="205" spans="3:14" x14ac:dyDescent="0.35"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</row>
    <row r="206" spans="3:14" x14ac:dyDescent="0.35"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</row>
    <row r="207" spans="3:14" x14ac:dyDescent="0.35"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</row>
    <row r="208" spans="3:14" x14ac:dyDescent="0.35"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</row>
    <row r="209" spans="3:14" x14ac:dyDescent="0.35"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</row>
    <row r="210" spans="3:14" x14ac:dyDescent="0.35"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</row>
    <row r="211" spans="3:14" x14ac:dyDescent="0.35"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</row>
    <row r="212" spans="3:14" x14ac:dyDescent="0.35"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</row>
    <row r="213" spans="3:14" x14ac:dyDescent="0.35"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</row>
    <row r="214" spans="3:14" x14ac:dyDescent="0.35"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</row>
    <row r="215" spans="3:14" x14ac:dyDescent="0.35"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</row>
    <row r="216" spans="3:14" x14ac:dyDescent="0.35"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</row>
    <row r="217" spans="3:14" x14ac:dyDescent="0.35"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</row>
    <row r="218" spans="3:14" x14ac:dyDescent="0.35"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</row>
    <row r="219" spans="3:14" x14ac:dyDescent="0.35"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</row>
    <row r="220" spans="3:14" x14ac:dyDescent="0.35"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</row>
    <row r="221" spans="3:14" x14ac:dyDescent="0.35"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</row>
    <row r="222" spans="3:14" x14ac:dyDescent="0.35"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</row>
    <row r="223" spans="3:14" x14ac:dyDescent="0.35"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</row>
    <row r="224" spans="3:14" x14ac:dyDescent="0.35"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</row>
    <row r="225" spans="3:14" x14ac:dyDescent="0.35"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</row>
    <row r="226" spans="3:14" x14ac:dyDescent="0.35"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</row>
    <row r="227" spans="3:14" x14ac:dyDescent="0.35"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</row>
    <row r="228" spans="3:14" x14ac:dyDescent="0.35"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</row>
    <row r="229" spans="3:14" x14ac:dyDescent="0.35"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</row>
    <row r="230" spans="3:14" x14ac:dyDescent="0.35"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</row>
  </sheetData>
  <sheetProtection algorithmName="SHA-512" hashValue="iqH3iBLSmE+wsYETkPOg+p+u3LkimHzUtGVtQRTvdp7L6nEDtjKhuAwc/G8MBJEuLBoo0aSFpwu0EOt4KDueng==" saltValue="QsYFB6WoLh0Y22WcbYGsCQ==" spinCount="100000" sheet="1" objects="1" scenarios="1" selectLockedCells="1" selectUnlockedCells="1"/>
  <mergeCells count="37">
    <mergeCell ref="B5:Q5"/>
    <mergeCell ref="B8:Q8"/>
    <mergeCell ref="C46:Q46"/>
    <mergeCell ref="C40:Q40"/>
    <mergeCell ref="C41:N41"/>
    <mergeCell ref="C20:N20"/>
    <mergeCell ref="C9:N9"/>
    <mergeCell ref="C15:N15"/>
    <mergeCell ref="C18:N18"/>
    <mergeCell ref="C19:Q19"/>
    <mergeCell ref="C16:Q16"/>
    <mergeCell ref="C17:Q17"/>
    <mergeCell ref="C10:Q10"/>
    <mergeCell ref="C12:Q12"/>
    <mergeCell ref="D13:Q13"/>
    <mergeCell ref="D14:Q14"/>
    <mergeCell ref="C29:N29"/>
    <mergeCell ref="C30:N30"/>
    <mergeCell ref="C42:Q42"/>
    <mergeCell ref="C43:Q43"/>
    <mergeCell ref="C44:Q44"/>
    <mergeCell ref="C21:Q21"/>
    <mergeCell ref="C38:N38"/>
    <mergeCell ref="C35:N35"/>
    <mergeCell ref="C36:N36"/>
    <mergeCell ref="C39:N39"/>
    <mergeCell ref="D26:Q26"/>
    <mergeCell ref="D32:N32"/>
    <mergeCell ref="C22:N22"/>
    <mergeCell ref="C24:N24"/>
    <mergeCell ref="C23:Q23"/>
    <mergeCell ref="C25:N25"/>
    <mergeCell ref="D37:Q37"/>
    <mergeCell ref="D34:Q34"/>
    <mergeCell ref="D31:Q31"/>
    <mergeCell ref="D28:Q28"/>
    <mergeCell ref="C33:N3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&amp;LVersió 1, 13 de juny de 2022
Pressupost Nuclis Climàtics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2BFB-5FE3-4FD7-9F8C-4A80E64155F0}">
  <sheetPr codeName="Full2"/>
  <dimension ref="A1:DL736"/>
  <sheetViews>
    <sheetView zoomScale="130" zoomScaleNormal="130" zoomScaleSheetLayoutView="100" workbookViewId="0">
      <selection activeCell="B25" sqref="B25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9" s="27" customFormat="1" x14ac:dyDescent="0.35">
      <c r="A1" s="51"/>
    </row>
    <row r="2" spans="1:9" s="27" customFormat="1" x14ac:dyDescent="0.35">
      <c r="A2" s="51"/>
    </row>
    <row r="3" spans="1:9" s="27" customFormat="1" x14ac:dyDescent="0.35">
      <c r="A3" s="51"/>
    </row>
    <row r="4" spans="1:9" s="27" customFormat="1" ht="18.5" x14ac:dyDescent="0.35">
      <c r="A4" s="51"/>
      <c r="B4" s="28"/>
    </row>
    <row r="5" spans="1:9" s="27" customFormat="1" ht="29.25" customHeight="1" x14ac:dyDescent="0.35">
      <c r="A5" s="51"/>
      <c r="B5" s="272" t="str">
        <f>'INSTRUCCIONS Sol·licitant'!$B$5</f>
        <v>RESOLUCIÓ EMT/1738/2022, de 3 de juny, per la qual s'aproven les bases reguladores de la línia de subvencions a projectes de Recerca Industrial i Desenvolupament Experimental en l'àmbit del canvi climàtic.</v>
      </c>
      <c r="C5" s="272"/>
      <c r="D5" s="272"/>
      <c r="E5" s="272"/>
      <c r="F5" s="272"/>
      <c r="G5" s="272"/>
      <c r="H5" s="229"/>
      <c r="I5" s="229"/>
    </row>
    <row r="6" spans="1:9" s="27" customFormat="1" x14ac:dyDescent="0.35">
      <c r="A6" s="51"/>
      <c r="B6" s="52"/>
      <c r="H6" s="229"/>
    </row>
    <row r="7" spans="1:9" s="27" customFormat="1" x14ac:dyDescent="0.35">
      <c r="A7" s="51"/>
      <c r="B7" s="339" t="s">
        <v>11</v>
      </c>
      <c r="C7" s="340"/>
      <c r="D7" s="341"/>
      <c r="E7" s="345"/>
      <c r="F7" s="346"/>
      <c r="G7" s="347"/>
      <c r="H7" s="229"/>
    </row>
    <row r="8" spans="1:9" s="27" customFormat="1" x14ac:dyDescent="0.35">
      <c r="A8" s="51"/>
      <c r="B8" s="342" t="s">
        <v>34</v>
      </c>
      <c r="C8" s="343"/>
      <c r="D8" s="344"/>
      <c r="E8" s="333"/>
      <c r="F8" s="334"/>
      <c r="G8" s="335"/>
      <c r="H8" s="229"/>
      <c r="I8" s="53"/>
    </row>
    <row r="9" spans="1:9" s="27" customFormat="1" hidden="1" x14ac:dyDescent="0.35">
      <c r="A9" s="51"/>
      <c r="B9" s="336" t="s">
        <v>35</v>
      </c>
      <c r="C9" s="337"/>
      <c r="D9" s="338"/>
      <c r="E9" s="330"/>
      <c r="F9" s="331"/>
      <c r="G9" s="332"/>
      <c r="H9" s="229"/>
      <c r="I9" s="54"/>
    </row>
    <row r="10" spans="1:9" s="27" customFormat="1" x14ac:dyDescent="0.35">
      <c r="A10" s="51"/>
      <c r="B10" s="339" t="s">
        <v>12</v>
      </c>
      <c r="C10" s="340"/>
      <c r="D10" s="341"/>
      <c r="E10" s="333"/>
      <c r="F10" s="334"/>
      <c r="G10" s="335"/>
      <c r="H10" s="229"/>
    </row>
    <row r="11" spans="1:9" s="27" customFormat="1" x14ac:dyDescent="0.35">
      <c r="A11" s="51"/>
      <c r="B11" s="339" t="s">
        <v>13</v>
      </c>
      <c r="C11" s="340"/>
      <c r="D11" s="341"/>
      <c r="E11" s="242"/>
      <c r="F11" s="243"/>
      <c r="G11" s="244"/>
      <c r="H11" s="229"/>
    </row>
    <row r="12" spans="1:9" s="27" customFormat="1" x14ac:dyDescent="0.35">
      <c r="A12" s="51"/>
      <c r="B12" s="339" t="s">
        <v>62</v>
      </c>
      <c r="C12" s="340"/>
      <c r="D12" s="341"/>
      <c r="E12" s="333"/>
      <c r="F12" s="334"/>
      <c r="G12" s="335"/>
      <c r="H12" s="229"/>
    </row>
    <row r="13" spans="1:9" s="27" customFormat="1" hidden="1" x14ac:dyDescent="0.35">
      <c r="A13" s="51"/>
      <c r="B13" s="336" t="s">
        <v>28</v>
      </c>
      <c r="C13" s="337"/>
      <c r="D13" s="338"/>
      <c r="E13" s="330"/>
      <c r="F13" s="331"/>
      <c r="G13" s="332"/>
      <c r="H13" s="229"/>
    </row>
    <row r="14" spans="1:9" s="27" customFormat="1" hidden="1" x14ac:dyDescent="0.35">
      <c r="A14" s="51"/>
      <c r="B14" s="336" t="s">
        <v>29</v>
      </c>
      <c r="C14" s="337"/>
      <c r="D14" s="338"/>
      <c r="E14" s="330"/>
      <c r="F14" s="331"/>
      <c r="G14" s="332"/>
      <c r="H14" s="229"/>
    </row>
    <row r="15" spans="1:9" s="27" customFormat="1" x14ac:dyDescent="0.35">
      <c r="A15" s="51"/>
      <c r="H15" s="229"/>
    </row>
    <row r="16" spans="1:9" s="27" customFormat="1" x14ac:dyDescent="0.35">
      <c r="A16" s="51"/>
      <c r="B16" s="52"/>
    </row>
    <row r="17" spans="1:116" s="27" customFormat="1" ht="15" thickBot="1" x14ac:dyDescent="0.4">
      <c r="A17" s="51"/>
      <c r="B17" s="55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16" s="27" customFormat="1" ht="15" customHeight="1" x14ac:dyDescent="0.35">
      <c r="A18" s="51"/>
      <c r="B18" s="329" t="s">
        <v>43</v>
      </c>
      <c r="C18" s="329"/>
      <c r="D18" s="329"/>
      <c r="E18" s="329"/>
      <c r="F18" s="329"/>
      <c r="G18" s="329"/>
      <c r="H18" s="329"/>
      <c r="I18" s="329"/>
      <c r="J18" s="39"/>
      <c r="K18" s="39"/>
      <c r="L18" s="39"/>
      <c r="M18" s="39"/>
    </row>
    <row r="19" spans="1:116" s="27" customFormat="1" x14ac:dyDescent="0.35">
      <c r="A19" s="51"/>
      <c r="B19" s="329"/>
      <c r="C19" s="329"/>
      <c r="D19" s="329"/>
      <c r="E19" s="329"/>
      <c r="F19" s="329"/>
      <c r="G19" s="329"/>
      <c r="H19" s="329"/>
      <c r="I19" s="329"/>
      <c r="J19" s="39"/>
      <c r="K19" s="39"/>
      <c r="L19" s="39"/>
      <c r="M19" s="39"/>
    </row>
    <row r="20" spans="1:116" s="27" customFormat="1" x14ac:dyDescent="0.35">
      <c r="A20" s="51"/>
      <c r="B20" s="56"/>
      <c r="C20" s="56"/>
      <c r="D20" s="56"/>
      <c r="E20" s="56"/>
      <c r="F20" s="56"/>
      <c r="G20" s="56"/>
      <c r="H20" s="56"/>
      <c r="I20" s="56"/>
      <c r="J20" s="39"/>
      <c r="K20" s="39"/>
      <c r="L20" s="39"/>
      <c r="M20" s="39"/>
    </row>
    <row r="21" spans="1:116" s="27" customFormat="1" x14ac:dyDescent="0.35">
      <c r="A21" s="51"/>
      <c r="B21" s="255" t="s">
        <v>123</v>
      </c>
      <c r="C21" s="56"/>
      <c r="D21" s="56"/>
      <c r="E21" s="56"/>
      <c r="F21" s="56"/>
      <c r="G21" s="56"/>
      <c r="I21" s="57"/>
      <c r="J21" s="39"/>
      <c r="K21" s="39"/>
      <c r="L21" s="39"/>
      <c r="M21" s="39"/>
    </row>
    <row r="22" spans="1:116" s="27" customFormat="1" x14ac:dyDescent="0.35">
      <c r="A22" s="51"/>
      <c r="I22" s="58"/>
      <c r="J22" s="58"/>
      <c r="K22" s="58"/>
      <c r="L22" s="58"/>
      <c r="M22" s="39"/>
    </row>
    <row r="23" spans="1:116" s="64" customFormat="1" ht="38.25" customHeight="1" x14ac:dyDescent="0.35">
      <c r="A23" s="59"/>
      <c r="B23" s="60" t="s">
        <v>36</v>
      </c>
      <c r="C23" s="60" t="s">
        <v>0</v>
      </c>
      <c r="D23" s="61" t="s">
        <v>24</v>
      </c>
      <c r="E23" s="60" t="s">
        <v>9</v>
      </c>
      <c r="F23" s="60" t="s">
        <v>10</v>
      </c>
      <c r="G23" s="60" t="s">
        <v>8</v>
      </c>
      <c r="H23" s="61" t="s">
        <v>25</v>
      </c>
      <c r="I23" s="60" t="s">
        <v>26</v>
      </c>
      <c r="J23" s="61" t="s">
        <v>27</v>
      </c>
      <c r="K23" s="62" t="s">
        <v>20</v>
      </c>
      <c r="L23" s="62" t="s">
        <v>21</v>
      </c>
      <c r="M23" s="38"/>
      <c r="N23" s="63"/>
      <c r="O23" s="297" t="s">
        <v>108</v>
      </c>
      <c r="P23" s="298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empresa",D24="Desenvolupament"),Desplegables!$F$16,))))))</f>
        <v>0</v>
      </c>
      <c r="L24" s="69">
        <f>+K24*J24</f>
        <v>0</v>
      </c>
      <c r="M24" s="39"/>
      <c r="O24" s="299"/>
      <c r="P24" s="300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empresa",D25="Desenvolupament"),Desplegables!$F$16,))))))</f>
        <v>0</v>
      </c>
      <c r="L25" s="69">
        <f>+K25*J25</f>
        <v>0</v>
      </c>
      <c r="M25" s="39"/>
      <c r="N25" s="57"/>
      <c r="O25" s="299"/>
      <c r="P25" s="300"/>
    </row>
    <row r="26" spans="1:116" x14ac:dyDescent="0.35">
      <c r="B26" s="4"/>
      <c r="C26" s="5"/>
      <c r="D26" s="65"/>
      <c r="E26" s="11"/>
      <c r="F26" s="6"/>
      <c r="G26" s="7"/>
      <c r="H26" s="66"/>
      <c r="I26" s="40">
        <f>+F26*G26</f>
        <v>0</v>
      </c>
      <c r="J26" s="67">
        <f>+H26*G26</f>
        <v>0</v>
      </c>
      <c r="K26" s="68">
        <f>IF(AND($E$9="Gran empresa",D26="Recerca"),Desplegables!$F$15,IF(AND($E$9="Gran empresa",D26="Desenvolupament"),Desplegables!$F$18,IF(AND($E$9="Mitjana empresa",D26="Recerca"),Desplegables!$F$14,IF(AND($E$9="Mitjana empresa",D26="Desenvolupament"),Desplegables!$F$17,IF(AND($E$9="Petita empresa",D26="Recerca"),Desplegables!$F$13,IF(AND($E$9="Petita empresa",D26="Desenvolupament"),Desplegables!$F$16,))))))</f>
        <v>0</v>
      </c>
      <c r="L26" s="69">
        <f>+K26*J26</f>
        <v>0</v>
      </c>
      <c r="M26" s="39"/>
      <c r="N26" s="57"/>
      <c r="O26" s="71"/>
      <c r="P26" s="72"/>
    </row>
    <row r="27" spans="1:116" x14ac:dyDescent="0.35">
      <c r="B27" s="73"/>
      <c r="C27" s="74"/>
      <c r="D27" s="74"/>
      <c r="E27" s="74"/>
      <c r="F27" s="75"/>
      <c r="G27" s="76"/>
      <c r="H27" s="74"/>
      <c r="I27" s="76"/>
      <c r="J27" s="77"/>
      <c r="K27" s="78"/>
      <c r="L27" s="76"/>
      <c r="M27" s="39"/>
      <c r="O27" s="301"/>
      <c r="P27" s="302"/>
    </row>
    <row r="28" spans="1:116" x14ac:dyDescent="0.35">
      <c r="B28" s="79"/>
      <c r="C28" s="79"/>
      <c r="D28" s="79"/>
      <c r="E28" s="80" t="s">
        <v>4</v>
      </c>
      <c r="F28" s="81">
        <f>SUM(F24:F27)</f>
        <v>0</v>
      </c>
      <c r="G28" s="82"/>
      <c r="H28" s="83">
        <f>SUM(H24:H25)</f>
        <v>0</v>
      </c>
      <c r="I28" s="82">
        <f>SUM(I24:I27)</f>
        <v>0</v>
      </c>
      <c r="J28" s="84">
        <f>SUM(J24:J27)</f>
        <v>0</v>
      </c>
      <c r="K28" s="85">
        <f>IF(J28=0,0,L28/J28)</f>
        <v>0</v>
      </c>
      <c r="L28" s="82">
        <f>+SUM(L24:L27)</f>
        <v>0</v>
      </c>
      <c r="M28" s="39"/>
      <c r="N28" s="70"/>
    </row>
    <row r="29" spans="1:116" x14ac:dyDescent="0.35">
      <c r="B29" s="86"/>
      <c r="C29" s="86"/>
      <c r="D29" s="86"/>
      <c r="E29" s="27"/>
      <c r="F29" s="27"/>
      <c r="G29" s="27"/>
      <c r="H29" s="27"/>
      <c r="I29" s="27"/>
      <c r="J29" s="27"/>
      <c r="K29" s="27"/>
      <c r="L29" s="27"/>
      <c r="M29" s="39"/>
    </row>
    <row r="30" spans="1:116" x14ac:dyDescent="0.35">
      <c r="B30" s="87"/>
      <c r="C30" s="56"/>
      <c r="D30" s="56"/>
      <c r="E30" s="56"/>
      <c r="F30" s="88"/>
      <c r="G30" s="88"/>
      <c r="I30" s="89"/>
      <c r="J30" s="90"/>
      <c r="K30" s="90"/>
      <c r="L30" s="91"/>
      <c r="M30" s="89"/>
    </row>
    <row r="31" spans="1:116" s="27" customFormat="1" ht="15" thickBot="1" x14ac:dyDescent="0.4">
      <c r="A31" s="51"/>
      <c r="B31" s="92" t="s">
        <v>124</v>
      </c>
      <c r="C31" s="9"/>
      <c r="E31" s="93" t="s">
        <v>125</v>
      </c>
      <c r="F31" s="39"/>
      <c r="G31" s="39"/>
      <c r="I31" s="39"/>
      <c r="L31" s="39"/>
      <c r="M31" s="39"/>
      <c r="O31" s="94" t="s">
        <v>44</v>
      </c>
      <c r="P31" s="95"/>
    </row>
    <row r="32" spans="1:116" s="27" customFormat="1" x14ac:dyDescent="0.35">
      <c r="A32" s="51"/>
      <c r="B32" s="96"/>
      <c r="C32" s="97"/>
      <c r="D32" s="97"/>
      <c r="F32" s="98"/>
      <c r="G32" s="39"/>
      <c r="O32" s="99" t="s">
        <v>33</v>
      </c>
      <c r="P32" s="99"/>
    </row>
    <row r="33" spans="1:116" s="27" customFormat="1" x14ac:dyDescent="0.35">
      <c r="A33" s="51"/>
      <c r="B33" s="100" t="s">
        <v>122</v>
      </c>
      <c r="C33" s="97"/>
      <c r="D33" s="97"/>
      <c r="F33" s="98"/>
      <c r="G33" s="39"/>
    </row>
    <row r="34" spans="1:116" s="27" customFormat="1" x14ac:dyDescent="0.35">
      <c r="A34" s="51"/>
      <c r="B34" s="96"/>
      <c r="C34" s="97"/>
      <c r="D34" s="97"/>
      <c r="F34" s="98"/>
      <c r="G34" s="39"/>
      <c r="O34" s="101"/>
      <c r="P34" s="101"/>
    </row>
    <row r="35" spans="1:116" s="63" customFormat="1" ht="29" x14ac:dyDescent="0.35">
      <c r="A35" s="59"/>
      <c r="B35" s="60" t="s">
        <v>9</v>
      </c>
      <c r="C35" s="60" t="s">
        <v>79</v>
      </c>
      <c r="D35" s="102" t="s">
        <v>37</v>
      </c>
      <c r="E35" s="60" t="s">
        <v>61</v>
      </c>
      <c r="F35" s="103" t="s">
        <v>38</v>
      </c>
      <c r="H35" s="104" t="s">
        <v>113</v>
      </c>
      <c r="O35" s="104" t="s">
        <v>40</v>
      </c>
      <c r="P35" s="104" t="s">
        <v>39</v>
      </c>
    </row>
    <row r="36" spans="1:116" s="27" customFormat="1" x14ac:dyDescent="0.35">
      <c r="A36" s="51"/>
      <c r="B36" s="25"/>
      <c r="C36" s="25"/>
      <c r="D36" s="42"/>
      <c r="E36" s="26"/>
      <c r="F36" s="175" t="e">
        <f>C36/(E36*$C$30)</f>
        <v>#DIV/0!</v>
      </c>
      <c r="H36" s="175" t="e">
        <f>D36/(E36*$C$30)</f>
        <v>#DIV/0!</v>
      </c>
      <c r="O36" s="105" t="str">
        <f>IF($E$9&lt;&gt;"Acreditat TECNIO","80%","100%")</f>
        <v>80%</v>
      </c>
      <c r="P36" s="106">
        <f>+O36*E36*$C$31</f>
        <v>0</v>
      </c>
    </row>
    <row r="37" spans="1:116" s="27" customFormat="1" x14ac:dyDescent="0.35">
      <c r="A37" s="51"/>
      <c r="B37" s="25"/>
      <c r="C37" s="25"/>
      <c r="D37" s="42"/>
      <c r="E37" s="26"/>
      <c r="F37" s="175" t="e">
        <f t="shared" ref="F37:F38" si="0">C37/(E37*$C$30)</f>
        <v>#DIV/0!</v>
      </c>
      <c r="H37" s="175" t="e">
        <f>D37/(E37*$C$30)</f>
        <v>#DIV/0!</v>
      </c>
      <c r="O37" s="105" t="str">
        <f t="shared" ref="O37:O38" si="1">IF($E$9&lt;&gt;"Acreditat TECNIO","80%","100%")</f>
        <v>80%</v>
      </c>
      <c r="P37" s="106">
        <f>O37*E37*$C$31</f>
        <v>0</v>
      </c>
    </row>
    <row r="38" spans="1:116" s="27" customFormat="1" x14ac:dyDescent="0.35">
      <c r="A38" s="51"/>
      <c r="B38" s="25"/>
      <c r="C38" s="25"/>
      <c r="D38" s="42"/>
      <c r="E38" s="26"/>
      <c r="F38" s="175" t="e">
        <f t="shared" si="0"/>
        <v>#DIV/0!</v>
      </c>
      <c r="H38" s="175" t="e">
        <f>D38/(E38*$C$30)</f>
        <v>#DIV/0!</v>
      </c>
      <c r="O38" s="105" t="str">
        <f t="shared" si="1"/>
        <v>80%</v>
      </c>
      <c r="P38" s="106">
        <f>O38*E38*$C$31</f>
        <v>0</v>
      </c>
    </row>
    <row r="39" spans="1:116" s="27" customFormat="1" x14ac:dyDescent="0.35">
      <c r="A39" s="51"/>
      <c r="B39" s="107"/>
      <c r="C39" s="107"/>
      <c r="D39" s="43"/>
      <c r="E39" s="108"/>
      <c r="F39" s="44"/>
      <c r="H39" s="44"/>
      <c r="O39" s="109"/>
      <c r="P39" s="110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x14ac:dyDescent="0.35">
      <c r="A41" s="51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16" s="27" customFormat="1" ht="15" thickBot="1" x14ac:dyDescent="0.4">
      <c r="A42" s="51"/>
      <c r="B42" s="55" t="s">
        <v>3</v>
      </c>
      <c r="C42" s="113"/>
      <c r="D42" s="113"/>
      <c r="E42" s="114"/>
      <c r="F42" s="115"/>
      <c r="G42" s="115"/>
      <c r="H42" s="116"/>
      <c r="I42" s="30"/>
      <c r="J42" s="30"/>
      <c r="K42" s="30"/>
      <c r="L42" s="30"/>
      <c r="M42" s="30"/>
      <c r="N42" s="30"/>
      <c r="O42" s="30"/>
      <c r="P42" s="30"/>
    </row>
    <row r="43" spans="1:116" s="27" customFormat="1" x14ac:dyDescent="0.35">
      <c r="A43" s="51"/>
      <c r="B43" s="117" t="s">
        <v>42</v>
      </c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27" customFormat="1" x14ac:dyDescent="0.35">
      <c r="A44" s="51"/>
      <c r="B44" s="117"/>
      <c r="C44" s="86"/>
      <c r="D44" s="86"/>
      <c r="E44" s="118"/>
      <c r="F44" s="119"/>
      <c r="G44" s="119"/>
      <c r="H44" s="120"/>
      <c r="I44" s="39"/>
      <c r="J44" s="39"/>
      <c r="K44" s="39"/>
      <c r="L44" s="39"/>
      <c r="M44" s="39"/>
    </row>
    <row r="45" spans="1:116" s="64" customFormat="1" ht="30.75" customHeight="1" x14ac:dyDescent="0.35">
      <c r="A45" s="59"/>
      <c r="B45" s="60" t="s">
        <v>36</v>
      </c>
      <c r="C45" s="60" t="s">
        <v>0</v>
      </c>
      <c r="D45" s="61" t="s">
        <v>24</v>
      </c>
      <c r="E45" s="326" t="s">
        <v>18</v>
      </c>
      <c r="F45" s="327"/>
      <c r="G45" s="328"/>
      <c r="H45" s="61" t="s">
        <v>67</v>
      </c>
      <c r="I45" s="60" t="s">
        <v>26</v>
      </c>
      <c r="J45" s="61" t="s">
        <v>27</v>
      </c>
      <c r="K45" s="62" t="s">
        <v>20</v>
      </c>
      <c r="L45" s="62" t="s">
        <v>21</v>
      </c>
      <c r="M45" s="38"/>
      <c r="N45" s="63"/>
      <c r="O45" s="297" t="s">
        <v>108</v>
      </c>
      <c r="P45" s="298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</row>
    <row r="46" spans="1:116" x14ac:dyDescent="0.35">
      <c r="B46" s="4"/>
      <c r="C46" s="5"/>
      <c r="D46" s="65"/>
      <c r="E46" s="41"/>
      <c r="F46" s="247"/>
      <c r="G46" s="248"/>
      <c r="H46" s="121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empresa",D46="Desenvolupament"),Desplegables!$F$16,))))))</f>
        <v>0</v>
      </c>
      <c r="L46" s="69">
        <f>+K46*J46</f>
        <v>0</v>
      </c>
      <c r="M46" s="39"/>
      <c r="O46" s="299"/>
      <c r="P46" s="300"/>
    </row>
    <row r="47" spans="1:116" x14ac:dyDescent="0.35">
      <c r="B47" s="4"/>
      <c r="C47" s="5"/>
      <c r="D47" s="65"/>
      <c r="E47" s="41"/>
      <c r="F47" s="247"/>
      <c r="G47" s="248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empresa",D47="Desenvolupament"),Desplegables!$F$16,))))))</f>
        <v>0</v>
      </c>
      <c r="L47" s="69">
        <f>+K47*J47</f>
        <v>0</v>
      </c>
      <c r="M47" s="39"/>
      <c r="O47" s="299"/>
      <c r="P47" s="300"/>
    </row>
    <row r="48" spans="1:116" s="27" customFormat="1" x14ac:dyDescent="0.35">
      <c r="A48" s="51"/>
      <c r="B48" s="4"/>
      <c r="C48" s="5"/>
      <c r="D48" s="65"/>
      <c r="E48" s="41"/>
      <c r="F48" s="247"/>
      <c r="G48" s="248"/>
      <c r="H48" s="122"/>
      <c r="I48" s="40"/>
      <c r="J48" s="67"/>
      <c r="K48" s="68">
        <f>IF(AND($E$9="Gran empresa",D48="Recerca"),Desplegables!$F$15,IF(AND($E$9="Gran empresa",D48="Desenvolupament"),Desplegables!$F$18,IF(AND($E$9="Mitjana empresa",D48="Recerca"),Desplegables!$F$14,IF(AND($E$9="Mitjana empresa",D48="Desenvolupament"),Desplegables!$F$17,IF(AND($E$9="Petita empresa",D48="Recerca"),Desplegables!$F$13,IF(AND($E$9="Petita empresa",D48="Desenvolupament"),Desplegables!$F$16,))))))</f>
        <v>0</v>
      </c>
      <c r="L48" s="69">
        <f>+K48*J48</f>
        <v>0</v>
      </c>
      <c r="M48" s="39"/>
      <c r="O48" s="71"/>
      <c r="P48" s="72"/>
    </row>
    <row r="49" spans="1:116" s="27" customFormat="1" x14ac:dyDescent="0.35">
      <c r="A49" s="51"/>
      <c r="B49" s="73"/>
      <c r="C49" s="74"/>
      <c r="D49" s="74"/>
      <c r="E49" s="43"/>
      <c r="F49" s="123"/>
      <c r="G49" s="124"/>
      <c r="H49" s="74"/>
      <c r="I49" s="76"/>
      <c r="J49" s="77"/>
      <c r="K49" s="78"/>
      <c r="L49" s="76"/>
      <c r="M49" s="39"/>
      <c r="O49" s="301"/>
      <c r="P49" s="302"/>
    </row>
    <row r="50" spans="1:116" x14ac:dyDescent="0.35">
      <c r="A50" s="70"/>
      <c r="B50" s="79"/>
      <c r="C50" s="79"/>
      <c r="D50" s="79"/>
      <c r="E50" s="311" t="s">
        <v>4</v>
      </c>
      <c r="F50" s="311"/>
      <c r="G50" s="311"/>
      <c r="H50" s="312"/>
      <c r="I50" s="125">
        <f>SUM(I46:I49)</f>
        <v>0</v>
      </c>
      <c r="J50" s="125">
        <f>SUM(J46:J49)</f>
        <v>0</v>
      </c>
      <c r="K50" s="85">
        <f>IF(J50=0,0,L50/J50)</f>
        <v>0</v>
      </c>
      <c r="L50" s="82">
        <f>SUM(L46:L49)</f>
        <v>0</v>
      </c>
      <c r="M50" s="39"/>
    </row>
    <row r="51" spans="1:116" s="27" customFormat="1" x14ac:dyDescent="0.35">
      <c r="A51" s="51"/>
      <c r="B51" s="126"/>
      <c r="C51" s="86"/>
      <c r="D51" s="86"/>
      <c r="E51" s="127"/>
      <c r="F51" s="127"/>
      <c r="G51" s="127"/>
      <c r="H51" s="127"/>
      <c r="I51" s="89" t="str">
        <f>IF(SUM($I$46:$I$49)&gt;$F$85/2,"NOTA: El conjunt  de les despeses de la partida de col·laboracions externes no podrà superar el 50% del total de la despesa ","")</f>
        <v/>
      </c>
      <c r="J51" s="90" t="str">
        <f>IF(SUM($J$46:$J$49)&gt;$F$85/2,"REVISIÓ límit 50% del pressupost en Col·laboracions Externes","")</f>
        <v/>
      </c>
      <c r="K51" s="90"/>
      <c r="L51" s="91"/>
      <c r="M51" s="70"/>
    </row>
    <row r="52" spans="1:116" s="27" customFormat="1" x14ac:dyDescent="0.35">
      <c r="A52" s="51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16" s="27" customFormat="1" ht="15" thickBot="1" x14ac:dyDescent="0.4">
      <c r="A53" s="51"/>
      <c r="B53" s="55" t="s">
        <v>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1:116" s="27" customFormat="1" x14ac:dyDescent="0.35">
      <c r="A54" s="51"/>
      <c r="B54" s="117" t="s">
        <v>112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16" s="27" customFormat="1" x14ac:dyDescent="0.35">
      <c r="A55" s="51"/>
      <c r="B55" s="117"/>
      <c r="C55" s="86"/>
      <c r="D55" s="86"/>
      <c r="E55" s="118"/>
      <c r="F55" s="119"/>
      <c r="G55" s="119"/>
      <c r="H55" s="120"/>
      <c r="I55" s="39"/>
      <c r="J55" s="39"/>
      <c r="K55" s="39"/>
      <c r="L55" s="39"/>
      <c r="M55" s="39"/>
    </row>
    <row r="56" spans="1:116" s="64" customFormat="1" ht="30.75" customHeight="1" x14ac:dyDescent="0.35">
      <c r="A56" s="59"/>
      <c r="B56" s="60" t="s">
        <v>36</v>
      </c>
      <c r="C56" s="60" t="s">
        <v>0</v>
      </c>
      <c r="D56" s="61" t="s">
        <v>24</v>
      </c>
      <c r="E56" s="326" t="s">
        <v>18</v>
      </c>
      <c r="F56" s="327"/>
      <c r="G56" s="327"/>
      <c r="H56" s="328"/>
      <c r="I56" s="60" t="s">
        <v>26</v>
      </c>
      <c r="J56" s="61" t="s">
        <v>27</v>
      </c>
      <c r="K56" s="131" t="s">
        <v>20</v>
      </c>
      <c r="L56" s="131" t="s">
        <v>21</v>
      </c>
      <c r="M56" s="38"/>
      <c r="N56" s="63"/>
      <c r="O56" s="297" t="s">
        <v>108</v>
      </c>
      <c r="P56" s="298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</row>
    <row r="57" spans="1:116" x14ac:dyDescent="0.35">
      <c r="B57" s="4"/>
      <c r="C57" s="5"/>
      <c r="D57" s="132"/>
      <c r="E57" s="41"/>
      <c r="F57" s="247"/>
      <c r="G57" s="247"/>
      <c r="H57" s="249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empresa",D57="Desenvolupament"),Desplegables!$F$16,))))))</f>
        <v>0</v>
      </c>
      <c r="L57" s="69">
        <f>+K57*J57</f>
        <v>0</v>
      </c>
      <c r="M57" s="39"/>
      <c r="O57" s="299"/>
      <c r="P57" s="300"/>
    </row>
    <row r="58" spans="1:116" x14ac:dyDescent="0.35">
      <c r="B58" s="4"/>
      <c r="C58" s="5"/>
      <c r="D58" s="132"/>
      <c r="E58" s="41"/>
      <c r="F58" s="247"/>
      <c r="G58" s="247"/>
      <c r="H58" s="249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empresa",D58="Desenvolupament"),Desplegables!$F$16,))))))</f>
        <v>0</v>
      </c>
      <c r="L58" s="69">
        <f>+K58*J58</f>
        <v>0</v>
      </c>
      <c r="M58" s="39"/>
      <c r="O58" s="299"/>
      <c r="P58" s="300"/>
    </row>
    <row r="59" spans="1:116" x14ac:dyDescent="0.35">
      <c r="B59" s="4"/>
      <c r="C59" s="5"/>
      <c r="D59" s="132"/>
      <c r="E59" s="41"/>
      <c r="F59" s="247"/>
      <c r="G59" s="247"/>
      <c r="H59" s="249"/>
      <c r="I59" s="40"/>
      <c r="J59" s="67"/>
      <c r="K59" s="68">
        <f>IF(AND($E$9="Gran empresa",D59="Recerca"),Desplegables!$F$15,IF(AND($E$9="Gran empresa",D59="Desenvolupament"),Desplegables!$F$18,IF(AND($E$9="Mitjana empresa",D59="Recerca"),Desplegables!$F$14,IF(AND($E$9="Mitjana empresa",D59="Desenvolupament"),Desplegables!$F$17,IF(AND($E$9="Petita empresa",D59="Recerca"),Desplegables!$F$13,IF(AND($E$9="Petita empresa",D59="Desenvolupament"),Desplegables!$F$16,))))))</f>
        <v>0</v>
      </c>
      <c r="L59" s="69">
        <f>+K59*J59</f>
        <v>0</v>
      </c>
      <c r="M59" s="39"/>
      <c r="O59" s="71"/>
      <c r="P59" s="72"/>
    </row>
    <row r="60" spans="1:116" x14ac:dyDescent="0.35">
      <c r="B60" s="73"/>
      <c r="C60" s="74"/>
      <c r="D60" s="133"/>
      <c r="E60" s="43"/>
      <c r="F60" s="123"/>
      <c r="G60" s="123"/>
      <c r="H60" s="134"/>
      <c r="I60" s="76"/>
      <c r="J60" s="77"/>
      <c r="K60" s="78"/>
      <c r="L60" s="76"/>
      <c r="M60" s="39"/>
      <c r="O60" s="301"/>
      <c r="P60" s="302"/>
    </row>
    <row r="61" spans="1:116" x14ac:dyDescent="0.35">
      <c r="B61" s="135"/>
      <c r="C61" s="135"/>
      <c r="D61" s="79"/>
      <c r="E61" s="325" t="s">
        <v>4</v>
      </c>
      <c r="F61" s="325"/>
      <c r="G61" s="325"/>
      <c r="H61" s="325"/>
      <c r="I61" s="137">
        <f>SUM(I57:I60)</f>
        <v>0</v>
      </c>
      <c r="J61" s="138">
        <f>SUM(J57:J60)</f>
        <v>0</v>
      </c>
      <c r="K61" s="85">
        <f>IF(J61=0,0,L61/J61)</f>
        <v>0</v>
      </c>
      <c r="L61" s="82">
        <f>SUM(L57:L60)</f>
        <v>0</v>
      </c>
      <c r="M61" s="39"/>
    </row>
    <row r="62" spans="1:116" s="27" customFormat="1" x14ac:dyDescent="0.35">
      <c r="A62" s="51"/>
      <c r="B62" s="126"/>
      <c r="C62" s="86"/>
      <c r="D62" s="86"/>
      <c r="E62" s="127"/>
      <c r="F62" s="127"/>
      <c r="G62" s="127"/>
      <c r="H62" s="127"/>
      <c r="I62" s="89"/>
      <c r="J62" s="90"/>
      <c r="K62" s="90"/>
      <c r="L62" s="91"/>
      <c r="M62" s="39"/>
    </row>
    <row r="63" spans="1:116" s="27" customFormat="1" x14ac:dyDescent="0.35">
      <c r="A63" s="51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39"/>
    </row>
    <row r="64" spans="1:116" s="27" customFormat="1" ht="15" thickBot="1" x14ac:dyDescent="0.4">
      <c r="A64" s="51"/>
      <c r="B64" s="55" t="s">
        <v>19</v>
      </c>
      <c r="C64" s="30"/>
      <c r="D64" s="30"/>
      <c r="E64" s="30"/>
      <c r="F64" s="30"/>
      <c r="G64" s="30"/>
      <c r="H64" s="139"/>
      <c r="I64" s="30"/>
      <c r="J64" s="30"/>
      <c r="K64" s="30"/>
      <c r="L64" s="30"/>
      <c r="M64" s="30"/>
      <c r="N64" s="30"/>
      <c r="O64" s="30"/>
      <c r="P64" s="30"/>
    </row>
    <row r="65" spans="1:116" s="1" customFormat="1" x14ac:dyDescent="0.35">
      <c r="A65" s="253"/>
      <c r="B65" s="10" t="s">
        <v>184</v>
      </c>
      <c r="H65" s="254"/>
    </row>
    <row r="66" spans="1:116" s="27" customFormat="1" x14ac:dyDescent="0.35">
      <c r="A66" s="51"/>
      <c r="B66" s="52"/>
      <c r="H66" s="140"/>
      <c r="M66" s="39"/>
    </row>
    <row r="67" spans="1:116" s="64" customFormat="1" ht="30.75" customHeight="1" x14ac:dyDescent="0.35">
      <c r="A67" s="59"/>
      <c r="B67" s="63"/>
      <c r="C67" s="60" t="s">
        <v>0</v>
      </c>
      <c r="D67" s="61" t="s">
        <v>24</v>
      </c>
      <c r="E67" s="326" t="s">
        <v>18</v>
      </c>
      <c r="F67" s="327"/>
      <c r="G67" s="327"/>
      <c r="H67" s="328"/>
      <c r="I67" s="60" t="s">
        <v>26</v>
      </c>
      <c r="J67" s="61" t="s">
        <v>27</v>
      </c>
      <c r="K67" s="131" t="s">
        <v>20</v>
      </c>
      <c r="L67" s="131" t="s">
        <v>21</v>
      </c>
      <c r="M67" s="38"/>
      <c r="N67" s="63"/>
      <c r="O67" s="297" t="s">
        <v>108</v>
      </c>
      <c r="P67" s="298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</row>
    <row r="68" spans="1:116" hidden="1" x14ac:dyDescent="0.35">
      <c r="B68" s="39"/>
      <c r="C68" s="5"/>
      <c r="D68" s="141"/>
      <c r="E68" s="41"/>
      <c r="F68" s="247"/>
      <c r="G68" s="247"/>
      <c r="H68" s="249"/>
      <c r="I68" s="40"/>
      <c r="J68" s="67"/>
      <c r="K68" s="142">
        <f>IF(AND($E$9="Gran empresa",D68="Genèric"),Desplegables!$F$22,IF(AND($E$9="Mitjana empresa",D68="Genèric"),Desplegables!$F$22,IF(AND($E$9="Petita empresa",D68="Genèric"),Desplegables!$F$22,IF(AND($E$9="Acreditat TECNIO",D68="Genèric"),Desplegables!$F$22,))))</f>
        <v>0</v>
      </c>
      <c r="L68" s="143">
        <f>+J68*K68</f>
        <v>0</v>
      </c>
      <c r="M68" s="39"/>
      <c r="O68" s="299"/>
      <c r="P68" s="300"/>
    </row>
    <row r="69" spans="1:116" x14ac:dyDescent="0.35">
      <c r="B69" s="39"/>
      <c r="C69" s="5"/>
      <c r="D69" s="141"/>
      <c r="E69" s="41"/>
      <c r="F69" s="247"/>
      <c r="G69" s="247"/>
      <c r="H69" s="249"/>
      <c r="I69" s="40"/>
      <c r="J69" s="67"/>
      <c r="K69" s="142">
        <f>IF(AND($E$9="Gran empresa",D69="Genèric"),Desplegables!$F$22,IF(AND($E$9="Mitjana empresa",D69="Genèric"),Desplegables!$F$22,IF(AND($E$9="Petita empresa",D69="Genèric"),Desplegables!$F$22,IF(AND($E$9="Acreditat TECNIO",D69="Genèric"),Desplegables!$F$22,))))</f>
        <v>0</v>
      </c>
      <c r="L69" s="143">
        <f>+J69*K69</f>
        <v>0</v>
      </c>
      <c r="M69" s="39"/>
      <c r="O69" s="299"/>
      <c r="P69" s="300"/>
    </row>
    <row r="70" spans="1:116" x14ac:dyDescent="0.35">
      <c r="B70" s="39"/>
      <c r="C70" s="73"/>
      <c r="D70" s="133"/>
      <c r="E70" s="43"/>
      <c r="F70" s="123"/>
      <c r="G70" s="123"/>
      <c r="H70" s="134"/>
      <c r="I70" s="76"/>
      <c r="J70" s="144"/>
      <c r="K70" s="145"/>
      <c r="L70" s="146"/>
      <c r="M70" s="39"/>
      <c r="O70" s="301"/>
      <c r="P70" s="302"/>
    </row>
    <row r="71" spans="1:116" x14ac:dyDescent="0.35">
      <c r="B71" s="126"/>
      <c r="C71" s="135"/>
      <c r="D71" s="135"/>
      <c r="E71" s="311" t="s">
        <v>4</v>
      </c>
      <c r="F71" s="311"/>
      <c r="G71" s="311"/>
      <c r="H71" s="312"/>
      <c r="I71" s="125">
        <f>SUM(I68:I70)</f>
        <v>0</v>
      </c>
      <c r="J71" s="147">
        <f>SUM(J68:J70)</f>
        <v>0</v>
      </c>
      <c r="K71" s="148">
        <f>IF(J71=0,0,L71/J71)</f>
        <v>0</v>
      </c>
      <c r="L71" s="149">
        <f>SUM(L68:L70)</f>
        <v>0</v>
      </c>
      <c r="M71" s="39"/>
    </row>
    <row r="72" spans="1:116" s="27" customFormat="1" x14ac:dyDescent="0.35">
      <c r="A72" s="51"/>
      <c r="B72" s="39"/>
      <c r="I72" s="27" t="str">
        <f>IF(SUM(I69:I70)&gt;3000,"NOTA: Es permet un import màxim de 1.500 euros","")</f>
        <v/>
      </c>
      <c r="J72" s="1" t="str">
        <f>IF(SUM(J69:J70)&gt;3000,"NOTA: Es permet un import màxim de 1.500 euros","")</f>
        <v/>
      </c>
      <c r="L72" s="150"/>
      <c r="M72" s="39"/>
    </row>
    <row r="73" spans="1:116" x14ac:dyDescent="0.35">
      <c r="B73" s="39"/>
      <c r="C73" s="27"/>
      <c r="D73" s="27"/>
      <c r="E73" s="27"/>
      <c r="F73" s="27"/>
      <c r="G73" s="27"/>
      <c r="H73" s="140"/>
      <c r="I73" s="27"/>
      <c r="J73" s="27"/>
      <c r="K73" s="27"/>
      <c r="L73" s="150"/>
      <c r="M73" s="39"/>
    </row>
    <row r="74" spans="1:116" ht="15" thickBot="1" x14ac:dyDescent="0.4">
      <c r="B74" s="151"/>
      <c r="C74" s="152" t="s">
        <v>5</v>
      </c>
      <c r="D74" s="152"/>
      <c r="E74" s="153"/>
      <c r="F74" s="154"/>
      <c r="G74" s="154"/>
      <c r="H74" s="153"/>
      <c r="I74" s="30"/>
      <c r="J74" s="30"/>
      <c r="K74" s="30"/>
      <c r="L74" s="155"/>
      <c r="M74" s="30"/>
      <c r="N74" s="30"/>
    </row>
    <row r="75" spans="1:116" s="64" customFormat="1" ht="30.75" customHeight="1" thickBot="1" x14ac:dyDescent="0.4">
      <c r="A75" s="59"/>
      <c r="B75" s="63"/>
      <c r="C75" s="63"/>
      <c r="D75" s="63"/>
      <c r="E75" s="63"/>
      <c r="F75" s="313" t="s">
        <v>26</v>
      </c>
      <c r="G75" s="314"/>
      <c r="H75" s="314"/>
      <c r="I75" s="315"/>
      <c r="J75" s="304" t="s">
        <v>27</v>
      </c>
      <c r="K75" s="304"/>
      <c r="L75" s="304"/>
      <c r="M75" s="156" t="s">
        <v>20</v>
      </c>
      <c r="N75" s="156" t="s">
        <v>21</v>
      </c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</row>
    <row r="76" spans="1:116" x14ac:dyDescent="0.35">
      <c r="B76" s="27"/>
      <c r="C76" s="316" t="s">
        <v>7</v>
      </c>
      <c r="D76" s="317"/>
      <c r="E76" s="157" t="s">
        <v>1</v>
      </c>
      <c r="F76" s="322">
        <f>+SUMIFS($I$24:$I$27,$C$24:$C$27,$C$76)</f>
        <v>0</v>
      </c>
      <c r="G76" s="322"/>
      <c r="H76" s="322"/>
      <c r="I76" s="323">
        <f>+SUM($F$76:$F$79)</f>
        <v>0</v>
      </c>
      <c r="J76" s="158">
        <f>+SUMIFS($J$24:$J$27,$D$24:$D$27,$C$76)</f>
        <v>0</v>
      </c>
      <c r="K76" s="305">
        <f>+SUM($J$76:$J$79)</f>
        <v>0</v>
      </c>
      <c r="L76" s="305"/>
      <c r="M76" s="159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6" s="160">
        <f>+SUMIFS(L24:L27,D24:D27,C76)</f>
        <v>0</v>
      </c>
    </row>
    <row r="77" spans="1:116" x14ac:dyDescent="0.35">
      <c r="B77" s="27"/>
      <c r="C77" s="318"/>
      <c r="D77" s="319"/>
      <c r="E77" s="157" t="s">
        <v>3</v>
      </c>
      <c r="F77" s="322">
        <f>+SUMIFS($I$46:$I$49,$C$46:$C$49,$C$76)</f>
        <v>0</v>
      </c>
      <c r="G77" s="322"/>
      <c r="H77" s="322"/>
      <c r="I77" s="324"/>
      <c r="J77" s="161">
        <f>+SUMIFS($J$46:$J$49,$D$46:$D$49,$C$76)</f>
        <v>0</v>
      </c>
      <c r="K77" s="306"/>
      <c r="L77" s="306"/>
      <c r="M77" s="162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7" s="163">
        <f>+SUMIFS(L46:L49,D46:D49,C76)</f>
        <v>0</v>
      </c>
    </row>
    <row r="78" spans="1:116" x14ac:dyDescent="0.35">
      <c r="B78" s="27"/>
      <c r="C78" s="318"/>
      <c r="D78" s="319"/>
      <c r="E78" s="157" t="s">
        <v>2</v>
      </c>
      <c r="F78" s="322">
        <f>+SUMIFS($I$57:$I$60,$C$57:$C$60,$C$76)</f>
        <v>0</v>
      </c>
      <c r="G78" s="322"/>
      <c r="H78" s="322"/>
      <c r="I78" s="324"/>
      <c r="J78" s="161">
        <f>+SUMIFS($J$57:$J$60,$D$57:$D$60,$C$76)</f>
        <v>0</v>
      </c>
      <c r="K78" s="306"/>
      <c r="L78" s="306"/>
      <c r="M78" s="162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8" s="163">
        <f>+SUMIFS(L57:L60,D57:D60,C76)</f>
        <v>0</v>
      </c>
    </row>
    <row r="79" spans="1:116" x14ac:dyDescent="0.35">
      <c r="B79" s="27"/>
      <c r="C79" s="320"/>
      <c r="D79" s="321"/>
      <c r="E79" s="157" t="s">
        <v>14</v>
      </c>
      <c r="F79" s="322">
        <f>+F76*Desplegables!$E$24</f>
        <v>0</v>
      </c>
      <c r="G79" s="322"/>
      <c r="H79" s="322"/>
      <c r="I79" s="324"/>
      <c r="J79" s="161">
        <f>+J76*Desplegables!$E$24</f>
        <v>0</v>
      </c>
      <c r="K79" s="306"/>
      <c r="L79" s="306"/>
      <c r="M79" s="162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9" s="163">
        <f>+N76*Desplegables!$E$24</f>
        <v>0</v>
      </c>
    </row>
    <row r="80" spans="1:116" x14ac:dyDescent="0.35">
      <c r="B80" s="27"/>
      <c r="C80" s="316" t="s">
        <v>6</v>
      </c>
      <c r="D80" s="317"/>
      <c r="E80" s="157" t="s">
        <v>1</v>
      </c>
      <c r="F80" s="322">
        <f>+SUMIFS($I$24:$I$27,$C$24:$C$27,$C$80)</f>
        <v>0</v>
      </c>
      <c r="G80" s="322"/>
      <c r="H80" s="322"/>
      <c r="I80" s="324">
        <f>+SUM($F$80:$F$83)</f>
        <v>0</v>
      </c>
      <c r="J80" s="161">
        <f>+SUMIFS($J$24:$J$27,$D$24:$D$27,$C$80)</f>
        <v>0</v>
      </c>
      <c r="K80" s="306">
        <f>+SUM($J$80:$J$83)</f>
        <v>0</v>
      </c>
      <c r="L80" s="306"/>
      <c r="M80" s="162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0" s="163">
        <f>+SUMIFS(L24:L27,D24:D27,C80)</f>
        <v>0</v>
      </c>
    </row>
    <row r="81" spans="2:14" x14ac:dyDescent="0.35">
      <c r="B81" s="27"/>
      <c r="C81" s="318"/>
      <c r="D81" s="319"/>
      <c r="E81" s="157" t="s">
        <v>3</v>
      </c>
      <c r="F81" s="322">
        <f>+SUMIFS($I$46:$I$49,$C$46:$C$49,$C$80)</f>
        <v>0</v>
      </c>
      <c r="G81" s="322"/>
      <c r="H81" s="322"/>
      <c r="I81" s="324"/>
      <c r="J81" s="161">
        <f>+SUMIFS($J$46:$J$49,$D$46:$D$49,$C$80)</f>
        <v>0</v>
      </c>
      <c r="K81" s="306"/>
      <c r="L81" s="306"/>
      <c r="M81" s="162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1" s="163">
        <f>+SUMIFS(L46:L49,D46:D49,C80)</f>
        <v>0</v>
      </c>
    </row>
    <row r="82" spans="2:14" x14ac:dyDescent="0.35">
      <c r="B82" s="27"/>
      <c r="C82" s="318"/>
      <c r="D82" s="319"/>
      <c r="E82" s="157" t="s">
        <v>2</v>
      </c>
      <c r="F82" s="322">
        <f>+SUMIFS($I$57:$I$60,$C$57:$C$60,$C$80)</f>
        <v>0</v>
      </c>
      <c r="G82" s="322"/>
      <c r="H82" s="322"/>
      <c r="I82" s="324"/>
      <c r="J82" s="161">
        <f>+SUMIFS($J$57:$J$60,$D$57:$D$60,$C$80)</f>
        <v>0</v>
      </c>
      <c r="K82" s="306"/>
      <c r="L82" s="306"/>
      <c r="M82" s="162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2" s="163">
        <f>+SUMIFS(L57:L60,D57:D60,C80)</f>
        <v>0</v>
      </c>
    </row>
    <row r="83" spans="2:14" x14ac:dyDescent="0.35">
      <c r="B83" s="27"/>
      <c r="C83" s="320"/>
      <c r="D83" s="321"/>
      <c r="E83" s="157" t="s">
        <v>14</v>
      </c>
      <c r="F83" s="322">
        <f>+F80*Desplegables!$E$24</f>
        <v>0</v>
      </c>
      <c r="G83" s="322"/>
      <c r="H83" s="322"/>
      <c r="I83" s="324"/>
      <c r="J83" s="161">
        <f>+J80*Desplegables!$E$24</f>
        <v>0</v>
      </c>
      <c r="K83" s="306"/>
      <c r="L83" s="306"/>
      <c r="M83" s="162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3" s="163">
        <f>+N80*Desplegables!$E$24</f>
        <v>0</v>
      </c>
    </row>
    <row r="84" spans="2:14" ht="15" thickBot="1" x14ac:dyDescent="0.4">
      <c r="B84" s="27"/>
      <c r="C84" s="356" t="s">
        <v>30</v>
      </c>
      <c r="D84" s="357"/>
      <c r="E84" s="164" t="s">
        <v>31</v>
      </c>
      <c r="F84" s="358">
        <f>+SUMIFS($I$68:$I$70,$C$68:$C$70,$C$84)</f>
        <v>0</v>
      </c>
      <c r="G84" s="358"/>
      <c r="H84" s="358"/>
      <c r="I84" s="165">
        <f>$F$84</f>
        <v>0</v>
      </c>
      <c r="J84" s="166">
        <f>+SUMIFS($J$68:$J$70,$D$68:$D$70,$C$84)</f>
        <v>0</v>
      </c>
      <c r="K84" s="307">
        <f>$J$84</f>
        <v>0</v>
      </c>
      <c r="L84" s="308"/>
      <c r="M84" s="167">
        <f>IF(AND($E$9="Gran empresa",C84="Genèric"),Desplegables!$F$22,IF(AND($E$9="Mitjana empresa",C84="Genèric"),Desplegables!$F$22,IF(AND($E$9="Petita empresa",C84="Genèric"),Desplegables!$F$22,IF(AND($E$9="Acreditat TECNIO",C84="Genèric"),Desplegables!$F$22,))))</f>
        <v>0</v>
      </c>
      <c r="N84" s="168">
        <f>+SUM(L68:L70)</f>
        <v>0</v>
      </c>
    </row>
    <row r="85" spans="2:14" ht="15.5" x14ac:dyDescent="0.35">
      <c r="B85" s="27"/>
      <c r="C85" s="27"/>
      <c r="D85" s="27"/>
      <c r="E85" s="169" t="s">
        <v>41</v>
      </c>
      <c r="F85" s="348">
        <f>SUM($F$76:$F$84)</f>
        <v>0</v>
      </c>
      <c r="G85" s="349"/>
      <c r="H85" s="349"/>
      <c r="I85" s="350"/>
      <c r="J85" s="309">
        <f>SUM($K$76:$K$84)</f>
        <v>0</v>
      </c>
      <c r="K85" s="310"/>
      <c r="L85" s="310"/>
      <c r="M85" s="170">
        <f>IF($J$85=0,0,$N$85/$J$85)</f>
        <v>0</v>
      </c>
      <c r="N85" s="171">
        <f>IF(AND(E9&lt;&gt;"Acreditat TECNIO",SUM(N76:N84)&gt;Desplegables!H19),Desplegables!H19,SUM(N76:N84))</f>
        <v>0</v>
      </c>
    </row>
    <row r="86" spans="2:14" ht="15.5" x14ac:dyDescent="0.35">
      <c r="B86" s="27"/>
      <c r="C86" s="27"/>
      <c r="D86" s="27"/>
      <c r="E86" s="169"/>
      <c r="F86" s="355"/>
      <c r="G86" s="355"/>
      <c r="H86" s="355"/>
      <c r="I86" s="355"/>
      <c r="J86" s="303"/>
      <c r="K86" s="303"/>
      <c r="L86" s="303"/>
      <c r="M86" s="172"/>
      <c r="N86" s="173" t="str">
        <f>IF($N$85=250000,"NOTA: Ajut limitat per superar màxim establert","")</f>
        <v/>
      </c>
    </row>
    <row r="87" spans="2:14" ht="15.5" x14ac:dyDescent="0.3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173"/>
    </row>
    <row r="88" spans="2:14" x14ac:dyDescent="0.3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4" x14ac:dyDescent="0.35">
      <c r="B89" s="27"/>
      <c r="C89" s="174" t="s">
        <v>107</v>
      </c>
      <c r="D89" s="32"/>
      <c r="E89" s="32"/>
      <c r="F89" s="32"/>
      <c r="G89" s="32"/>
      <c r="H89" s="32"/>
      <c r="I89" s="32"/>
      <c r="J89" s="27"/>
      <c r="K89" s="27"/>
      <c r="L89" s="27"/>
      <c r="M89" s="27"/>
    </row>
    <row r="90" spans="2:14" x14ac:dyDescent="0.35">
      <c r="B90" s="27"/>
      <c r="C90" s="39"/>
      <c r="D90" s="39"/>
      <c r="E90" s="39"/>
      <c r="F90" s="39"/>
      <c r="G90" s="39"/>
      <c r="H90" s="39"/>
      <c r="I90" s="39"/>
      <c r="J90" s="27"/>
      <c r="K90" s="27"/>
      <c r="L90" s="27"/>
      <c r="M90" s="27"/>
    </row>
    <row r="91" spans="2:14" ht="15" thickBot="1" x14ac:dyDescent="0.4">
      <c r="B91" s="27"/>
      <c r="C91" s="351" t="s">
        <v>126</v>
      </c>
      <c r="D91" s="351"/>
      <c r="E91" s="351"/>
      <c r="F91" s="351" t="s">
        <v>83</v>
      </c>
      <c r="G91" s="351"/>
      <c r="H91" s="351"/>
      <c r="I91" s="351"/>
      <c r="J91" s="27"/>
      <c r="K91" s="27"/>
      <c r="L91" s="27"/>
      <c r="M91" s="27"/>
    </row>
    <row r="92" spans="2:14" ht="15.5" x14ac:dyDescent="0.35">
      <c r="B92" s="27"/>
      <c r="C92" s="352">
        <f>IF(AND($E$8="Gran empresa",$C$76="Recerca"),$I$76,IF(AND($E$8="Mitjana empresa",$C$76="Recerca"),$I$76,IF(AND($E$8="Petita empresa",$C$76="Recerca"),$I$76,IF($E$8="Acreditat TECNIO",0,))))</f>
        <v>0</v>
      </c>
      <c r="D92" s="352"/>
      <c r="E92" s="352"/>
      <c r="F92" s="352">
        <f>IF(AND($E$8="Gran empresa",$C$80="Desenvolupament"),$I$80,IF(AND($E$8="Mitjana empresa",$C$80="Desenvolupament"),$I$80,IF(AND($E$8="Petita empresa",$C$80="Desenvolupament"),$I$80,IF($E$8="Acreditat TECNIO",0,))))</f>
        <v>0</v>
      </c>
      <c r="G92" s="353"/>
      <c r="H92" s="353"/>
      <c r="I92" s="353"/>
      <c r="J92" s="27"/>
      <c r="K92" s="27"/>
      <c r="L92" s="27"/>
      <c r="M92" s="27"/>
    </row>
    <row r="93" spans="2:14" ht="15" thickBot="1" x14ac:dyDescent="0.4">
      <c r="B93" s="27"/>
      <c r="C93" s="351" t="s">
        <v>89</v>
      </c>
      <c r="D93" s="351"/>
      <c r="E93" s="351"/>
      <c r="F93" s="351" t="s">
        <v>82</v>
      </c>
      <c r="G93" s="351"/>
      <c r="H93" s="351"/>
      <c r="I93" s="351"/>
      <c r="J93" s="27"/>
      <c r="K93" s="27"/>
      <c r="L93" s="27"/>
      <c r="M93" s="27"/>
    </row>
    <row r="94" spans="2:14" ht="15.5" x14ac:dyDescent="0.35">
      <c r="B94" s="27"/>
      <c r="C94" s="354">
        <f>IF($C$84="Genèric",$I$84)</f>
        <v>0</v>
      </c>
      <c r="D94" s="354"/>
      <c r="E94" s="354"/>
      <c r="F94" s="352">
        <f>IF($E$8="Acreditat TECNIO",SUM($I$76+$I$80),0)</f>
        <v>0</v>
      </c>
      <c r="G94" s="353"/>
      <c r="H94" s="353"/>
      <c r="I94" s="353"/>
      <c r="J94" s="27"/>
      <c r="K94" s="27"/>
      <c r="L94" s="27"/>
      <c r="M94" s="27"/>
    </row>
    <row r="95" spans="2:14" ht="15" thickBot="1" x14ac:dyDescent="0.4">
      <c r="B95" s="27"/>
      <c r="C95" s="39"/>
      <c r="D95" s="39"/>
      <c r="E95" s="39"/>
      <c r="F95" s="351" t="s">
        <v>81</v>
      </c>
      <c r="G95" s="351"/>
      <c r="H95" s="351"/>
      <c r="I95" s="351"/>
      <c r="J95" s="27"/>
      <c r="K95" s="27"/>
      <c r="L95" s="27"/>
      <c r="M95" s="27"/>
    </row>
    <row r="96" spans="2:14" ht="15.5" x14ac:dyDescent="0.35">
      <c r="B96" s="27"/>
      <c r="C96" s="39"/>
      <c r="D96" s="39"/>
      <c r="E96" s="39"/>
      <c r="F96" s="352">
        <f>$F$85</f>
        <v>0</v>
      </c>
      <c r="G96" s="353"/>
      <c r="H96" s="353"/>
      <c r="I96" s="353"/>
      <c r="J96" s="27"/>
      <c r="K96" s="27"/>
      <c r="L96" s="27"/>
      <c r="M96" s="27"/>
    </row>
    <row r="97" spans="2:13" x14ac:dyDescent="0.35">
      <c r="B97" s="27"/>
      <c r="C97" s="39"/>
      <c r="D97" s="39"/>
      <c r="E97" s="39"/>
      <c r="F97" s="39"/>
      <c r="G97" s="39"/>
      <c r="H97" s="39"/>
      <c r="I97" s="39"/>
      <c r="J97" s="27"/>
      <c r="K97" s="27"/>
      <c r="L97" s="27"/>
      <c r="M97" s="27"/>
    </row>
    <row r="98" spans="2:13" x14ac:dyDescent="0.35">
      <c r="B98" s="27"/>
      <c r="C98" s="39"/>
      <c r="D98" s="39"/>
      <c r="E98" s="39"/>
      <c r="F98" s="39"/>
      <c r="G98" s="39"/>
      <c r="H98" s="39"/>
      <c r="I98" s="39"/>
      <c r="J98" s="27"/>
      <c r="K98" s="27"/>
      <c r="L98" s="27"/>
      <c r="M98" s="27"/>
    </row>
    <row r="99" spans="2:13" x14ac:dyDescent="0.3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3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3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3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3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3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3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3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3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3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3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3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3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3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3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3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3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3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3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3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3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3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3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3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3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3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3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3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3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3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3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3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3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3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3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3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3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3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3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3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3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3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3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3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3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3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3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3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x14ac:dyDescent="0.3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x14ac:dyDescent="0.3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x14ac:dyDescent="0.3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x14ac:dyDescent="0.3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x14ac:dyDescent="0.3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x14ac:dyDescent="0.3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x14ac:dyDescent="0.3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x14ac:dyDescent="0.3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x14ac:dyDescent="0.3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x14ac:dyDescent="0.3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x14ac:dyDescent="0.3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x14ac:dyDescent="0.3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x14ac:dyDescent="0.3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x14ac:dyDescent="0.3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x14ac:dyDescent="0.3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x14ac:dyDescent="0.3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x14ac:dyDescent="0.3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x14ac:dyDescent="0.3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x14ac:dyDescent="0.3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x14ac:dyDescent="0.3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x14ac:dyDescent="0.3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x14ac:dyDescent="0.3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x14ac:dyDescent="0.3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x14ac:dyDescent="0.3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x14ac:dyDescent="0.3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x14ac:dyDescent="0.3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x14ac:dyDescent="0.3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x14ac:dyDescent="0.3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x14ac:dyDescent="0.3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x14ac:dyDescent="0.3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x14ac:dyDescent="0.3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x14ac:dyDescent="0.3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x14ac:dyDescent="0.3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x14ac:dyDescent="0.3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x14ac:dyDescent="0.3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x14ac:dyDescent="0.3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x14ac:dyDescent="0.3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x14ac:dyDescent="0.3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x14ac:dyDescent="0.3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x14ac:dyDescent="0.3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x14ac:dyDescent="0.3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x14ac:dyDescent="0.3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x14ac:dyDescent="0.3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x14ac:dyDescent="0.3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x14ac:dyDescent="0.3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x14ac:dyDescent="0.3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x14ac:dyDescent="0.3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x14ac:dyDescent="0.3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x14ac:dyDescent="0.3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x14ac:dyDescent="0.3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x14ac:dyDescent="0.3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x14ac:dyDescent="0.3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x14ac:dyDescent="0.3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x14ac:dyDescent="0.3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x14ac:dyDescent="0.3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x14ac:dyDescent="0.3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x14ac:dyDescent="0.3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x14ac:dyDescent="0.3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x14ac:dyDescent="0.3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x14ac:dyDescent="0.3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x14ac:dyDescent="0.3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x14ac:dyDescent="0.3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x14ac:dyDescent="0.3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x14ac:dyDescent="0.3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x14ac:dyDescent="0.3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x14ac:dyDescent="0.3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x14ac:dyDescent="0.3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x14ac:dyDescent="0.3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x14ac:dyDescent="0.3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x14ac:dyDescent="0.3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x14ac:dyDescent="0.3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x14ac:dyDescent="0.3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x14ac:dyDescent="0.3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x14ac:dyDescent="0.3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x14ac:dyDescent="0.3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x14ac:dyDescent="0.3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x14ac:dyDescent="0.3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2:13" x14ac:dyDescent="0.3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2:13" x14ac:dyDescent="0.3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2:13" x14ac:dyDescent="0.3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2:13" x14ac:dyDescent="0.3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2:13" x14ac:dyDescent="0.3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2:13" x14ac:dyDescent="0.3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2:13" x14ac:dyDescent="0.3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2:13" x14ac:dyDescent="0.3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2:13" x14ac:dyDescent="0.3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2:13" x14ac:dyDescent="0.3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2:13" x14ac:dyDescent="0.3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2:13" x14ac:dyDescent="0.3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2:13" x14ac:dyDescent="0.3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2:13" x14ac:dyDescent="0.3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2:13" x14ac:dyDescent="0.3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2:13" x14ac:dyDescent="0.3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2:13" x14ac:dyDescent="0.3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2:13" x14ac:dyDescent="0.3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2:13" x14ac:dyDescent="0.3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2:13" x14ac:dyDescent="0.3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2:13" x14ac:dyDescent="0.3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2:13" x14ac:dyDescent="0.3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2:13" x14ac:dyDescent="0.3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2:13" x14ac:dyDescent="0.3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2:13" x14ac:dyDescent="0.3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2:13" x14ac:dyDescent="0.3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2:13" x14ac:dyDescent="0.3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2:13" x14ac:dyDescent="0.3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2:13" x14ac:dyDescent="0.3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2:13" x14ac:dyDescent="0.3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2:13" x14ac:dyDescent="0.3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2:13" x14ac:dyDescent="0.3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2:13" x14ac:dyDescent="0.3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2:13" x14ac:dyDescent="0.3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2:13" x14ac:dyDescent="0.3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2:13" x14ac:dyDescent="0.3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2:13" x14ac:dyDescent="0.3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2:13" x14ac:dyDescent="0.3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2:13" x14ac:dyDescent="0.3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2:13" x14ac:dyDescent="0.3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2:13" x14ac:dyDescent="0.3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2:13" x14ac:dyDescent="0.3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2:13" x14ac:dyDescent="0.3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2:13" x14ac:dyDescent="0.3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2:13" x14ac:dyDescent="0.3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2:13" x14ac:dyDescent="0.3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2:13" x14ac:dyDescent="0.3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2:13" x14ac:dyDescent="0.3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2:13" x14ac:dyDescent="0.3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2:13" x14ac:dyDescent="0.3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2:13" x14ac:dyDescent="0.3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2:13" x14ac:dyDescent="0.3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2:13" x14ac:dyDescent="0.3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2:13" x14ac:dyDescent="0.3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2:13" x14ac:dyDescent="0.3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2:13" x14ac:dyDescent="0.3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2:13" x14ac:dyDescent="0.3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2:13" x14ac:dyDescent="0.3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2:13" x14ac:dyDescent="0.3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2:13" x14ac:dyDescent="0.3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2:13" x14ac:dyDescent="0.3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2:13" x14ac:dyDescent="0.3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2:13" x14ac:dyDescent="0.3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2:13" x14ac:dyDescent="0.3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2:13" x14ac:dyDescent="0.3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2:13" x14ac:dyDescent="0.3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2:13" x14ac:dyDescent="0.3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2:13" x14ac:dyDescent="0.3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2:13" x14ac:dyDescent="0.3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2:13" x14ac:dyDescent="0.3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2:13" x14ac:dyDescent="0.3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2:13" x14ac:dyDescent="0.3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2:13" x14ac:dyDescent="0.3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2:13" x14ac:dyDescent="0.3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2:13" x14ac:dyDescent="0.3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2:13" x14ac:dyDescent="0.3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2:13" x14ac:dyDescent="0.3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2:13" x14ac:dyDescent="0.3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2:13" x14ac:dyDescent="0.3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2:13" x14ac:dyDescent="0.3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2:13" x14ac:dyDescent="0.3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2:13" x14ac:dyDescent="0.3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2:13" x14ac:dyDescent="0.3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2:13" x14ac:dyDescent="0.3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2:13" x14ac:dyDescent="0.3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2:13" x14ac:dyDescent="0.3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2:13" x14ac:dyDescent="0.3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2:13" x14ac:dyDescent="0.3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2:13" x14ac:dyDescent="0.3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2:13" x14ac:dyDescent="0.3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2:13" x14ac:dyDescent="0.3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2:13" x14ac:dyDescent="0.3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2:13" x14ac:dyDescent="0.3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2:13" x14ac:dyDescent="0.3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2:13" x14ac:dyDescent="0.3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2:13" x14ac:dyDescent="0.3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2:13" x14ac:dyDescent="0.3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2:13" x14ac:dyDescent="0.3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2:13" x14ac:dyDescent="0.3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2:13" x14ac:dyDescent="0.3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2:13" x14ac:dyDescent="0.3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2:13" x14ac:dyDescent="0.3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2:13" x14ac:dyDescent="0.3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2:13" x14ac:dyDescent="0.3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2:13" x14ac:dyDescent="0.3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2:13" x14ac:dyDescent="0.3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2:13" x14ac:dyDescent="0.3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2:13" x14ac:dyDescent="0.3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2:13" x14ac:dyDescent="0.3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2:13" x14ac:dyDescent="0.3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2:13" x14ac:dyDescent="0.3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2:13" x14ac:dyDescent="0.3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2:13" x14ac:dyDescent="0.3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2:13" x14ac:dyDescent="0.3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2:13" x14ac:dyDescent="0.3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2:13" x14ac:dyDescent="0.3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2:13" x14ac:dyDescent="0.3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2:13" x14ac:dyDescent="0.3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2:13" x14ac:dyDescent="0.3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2:13" x14ac:dyDescent="0.3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2:13" x14ac:dyDescent="0.3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2:13" x14ac:dyDescent="0.3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2:13" x14ac:dyDescent="0.3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2:13" x14ac:dyDescent="0.3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2:13" x14ac:dyDescent="0.3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2:13" x14ac:dyDescent="0.3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2:13" x14ac:dyDescent="0.3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2:13" x14ac:dyDescent="0.3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2:13" x14ac:dyDescent="0.3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2:13" x14ac:dyDescent="0.3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2:13" x14ac:dyDescent="0.3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2:13" x14ac:dyDescent="0.3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2:13" x14ac:dyDescent="0.3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2:13" x14ac:dyDescent="0.3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2:13" x14ac:dyDescent="0.3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2:13" x14ac:dyDescent="0.3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2:13" x14ac:dyDescent="0.3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2:13" x14ac:dyDescent="0.3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2:13" x14ac:dyDescent="0.3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2:13" x14ac:dyDescent="0.3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2:13" x14ac:dyDescent="0.3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2:13" x14ac:dyDescent="0.3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2:13" x14ac:dyDescent="0.3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2:13" x14ac:dyDescent="0.3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2:13" x14ac:dyDescent="0.3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2:13" x14ac:dyDescent="0.3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2:13" x14ac:dyDescent="0.3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2:13" x14ac:dyDescent="0.3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2:13" x14ac:dyDescent="0.3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2:13" x14ac:dyDescent="0.3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2:13" x14ac:dyDescent="0.3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2:13" x14ac:dyDescent="0.3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2:13" x14ac:dyDescent="0.3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2:13" x14ac:dyDescent="0.3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2:13" x14ac:dyDescent="0.3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2:13" x14ac:dyDescent="0.3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2:13" x14ac:dyDescent="0.3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2:13" x14ac:dyDescent="0.3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2:13" x14ac:dyDescent="0.3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2:13" x14ac:dyDescent="0.3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2:13" x14ac:dyDescent="0.3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2:13" x14ac:dyDescent="0.3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2:13" x14ac:dyDescent="0.3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2:13" x14ac:dyDescent="0.3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2:13" x14ac:dyDescent="0.3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2:13" x14ac:dyDescent="0.3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  <row r="390" spans="2:13" x14ac:dyDescent="0.3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</row>
    <row r="391" spans="2:13" x14ac:dyDescent="0.3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2:13" x14ac:dyDescent="0.3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</row>
    <row r="393" spans="2:13" x14ac:dyDescent="0.3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2:13" x14ac:dyDescent="0.3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2:13" x14ac:dyDescent="0.3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2:13" x14ac:dyDescent="0.3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</row>
    <row r="397" spans="2:13" x14ac:dyDescent="0.3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2:13" x14ac:dyDescent="0.3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</row>
    <row r="399" spans="2:13" x14ac:dyDescent="0.3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</row>
    <row r="400" spans="2:13" x14ac:dyDescent="0.3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2:13" x14ac:dyDescent="0.3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</row>
    <row r="402" spans="2:13" x14ac:dyDescent="0.3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</row>
    <row r="403" spans="2:13" x14ac:dyDescent="0.3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2:13" x14ac:dyDescent="0.3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</row>
    <row r="405" spans="2:13" x14ac:dyDescent="0.3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2:13" x14ac:dyDescent="0.3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</row>
    <row r="407" spans="2:13" x14ac:dyDescent="0.3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2:13" x14ac:dyDescent="0.3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2:13" x14ac:dyDescent="0.3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</row>
    <row r="410" spans="2:13" x14ac:dyDescent="0.3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</row>
    <row r="411" spans="2:13" x14ac:dyDescent="0.3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2:13" x14ac:dyDescent="0.3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</row>
    <row r="413" spans="2:13" x14ac:dyDescent="0.3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</row>
    <row r="414" spans="2:13" x14ac:dyDescent="0.3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</row>
    <row r="415" spans="2:13" x14ac:dyDescent="0.3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2:13" x14ac:dyDescent="0.3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2:13" x14ac:dyDescent="0.3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2:13" x14ac:dyDescent="0.3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2:13" x14ac:dyDescent="0.3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2:13" x14ac:dyDescent="0.3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2:13" x14ac:dyDescent="0.3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2:13" x14ac:dyDescent="0.3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2:13" x14ac:dyDescent="0.3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2:13" x14ac:dyDescent="0.3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</row>
    <row r="425" spans="2:13" x14ac:dyDescent="0.3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2:13" x14ac:dyDescent="0.3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2:13" x14ac:dyDescent="0.3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2:13" x14ac:dyDescent="0.3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2:13" x14ac:dyDescent="0.3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2:13" x14ac:dyDescent="0.3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2:13" x14ac:dyDescent="0.3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2:13" x14ac:dyDescent="0.3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</row>
    <row r="433" spans="2:13" x14ac:dyDescent="0.3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2:13" x14ac:dyDescent="0.3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</row>
    <row r="435" spans="2:13" x14ac:dyDescent="0.3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2:13" x14ac:dyDescent="0.3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</row>
    <row r="437" spans="2:13" x14ac:dyDescent="0.3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2:13" x14ac:dyDescent="0.3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</row>
    <row r="439" spans="2:13" x14ac:dyDescent="0.3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</row>
    <row r="440" spans="2:13" x14ac:dyDescent="0.3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2:13" x14ac:dyDescent="0.3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2:13" x14ac:dyDescent="0.3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2:13" x14ac:dyDescent="0.3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2:13" x14ac:dyDescent="0.3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2:13" x14ac:dyDescent="0.3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2:13" x14ac:dyDescent="0.3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2:13" x14ac:dyDescent="0.3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2:13" x14ac:dyDescent="0.3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2:13" x14ac:dyDescent="0.3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</row>
    <row r="450" spans="2:13" x14ac:dyDescent="0.3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2:13" x14ac:dyDescent="0.3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2:13" x14ac:dyDescent="0.35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2:13" x14ac:dyDescent="0.3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2:13" x14ac:dyDescent="0.3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2:13" x14ac:dyDescent="0.3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2:13" x14ac:dyDescent="0.3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2:13" x14ac:dyDescent="0.3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2:13" x14ac:dyDescent="0.3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</row>
    <row r="459" spans="2:13" x14ac:dyDescent="0.3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2:13" x14ac:dyDescent="0.3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</row>
    <row r="461" spans="2:13" x14ac:dyDescent="0.3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</row>
    <row r="462" spans="2:13" x14ac:dyDescent="0.3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</row>
    <row r="463" spans="2:13" x14ac:dyDescent="0.35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</row>
    <row r="464" spans="2:13" x14ac:dyDescent="0.35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</row>
    <row r="465" spans="3:13" x14ac:dyDescent="0.35"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</row>
    <row r="466" spans="3:13" x14ac:dyDescent="0.35"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</row>
    <row r="467" spans="3:13" x14ac:dyDescent="0.35"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</row>
    <row r="468" spans="3:13" x14ac:dyDescent="0.35"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</row>
    <row r="469" spans="3:13" x14ac:dyDescent="0.35"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</row>
    <row r="470" spans="3:13" x14ac:dyDescent="0.35"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</row>
    <row r="471" spans="3:13" x14ac:dyDescent="0.35"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</row>
    <row r="472" spans="3:13" x14ac:dyDescent="0.35"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</row>
    <row r="473" spans="3:13" x14ac:dyDescent="0.35"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</row>
    <row r="474" spans="3:13" x14ac:dyDescent="0.35"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</row>
    <row r="475" spans="3:13" x14ac:dyDescent="0.35"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</row>
    <row r="476" spans="3:13" x14ac:dyDescent="0.35"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</row>
    <row r="477" spans="3:13" x14ac:dyDescent="0.35"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</row>
    <row r="478" spans="3:13" x14ac:dyDescent="0.35"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</row>
    <row r="479" spans="3:13" x14ac:dyDescent="0.35"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</row>
    <row r="480" spans="3:13" x14ac:dyDescent="0.35"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</row>
    <row r="481" spans="3:13" x14ac:dyDescent="0.35"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</row>
    <row r="482" spans="3:13" x14ac:dyDescent="0.35"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</row>
    <row r="483" spans="3:13" x14ac:dyDescent="0.35"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</row>
    <row r="484" spans="3:13" x14ac:dyDescent="0.35"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</row>
    <row r="485" spans="3:13" x14ac:dyDescent="0.35"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</row>
    <row r="486" spans="3:13" x14ac:dyDescent="0.35"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</row>
    <row r="487" spans="3:13" x14ac:dyDescent="0.35"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</row>
    <row r="488" spans="3:13" x14ac:dyDescent="0.35"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</row>
    <row r="489" spans="3:13" x14ac:dyDescent="0.35"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</row>
    <row r="490" spans="3:13" x14ac:dyDescent="0.35"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</row>
    <row r="491" spans="3:13" x14ac:dyDescent="0.35"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</row>
    <row r="492" spans="3:13" x14ac:dyDescent="0.35"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</row>
    <row r="493" spans="3:13" x14ac:dyDescent="0.35"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</row>
    <row r="494" spans="3:13" x14ac:dyDescent="0.35"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</row>
    <row r="495" spans="3:13" x14ac:dyDescent="0.35"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</row>
    <row r="496" spans="3:13" x14ac:dyDescent="0.35"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</row>
    <row r="497" spans="3:13" x14ac:dyDescent="0.35"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</row>
    <row r="498" spans="3:13" x14ac:dyDescent="0.35"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</row>
    <row r="499" spans="3:13" x14ac:dyDescent="0.35"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</row>
    <row r="500" spans="3:13" x14ac:dyDescent="0.35"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</row>
    <row r="501" spans="3:13" x14ac:dyDescent="0.35"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</row>
    <row r="502" spans="3:13" x14ac:dyDescent="0.35"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</row>
    <row r="503" spans="3:13" x14ac:dyDescent="0.35"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</row>
    <row r="504" spans="3:13" x14ac:dyDescent="0.35"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</row>
    <row r="505" spans="3:13" x14ac:dyDescent="0.35"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</row>
    <row r="506" spans="3:13" x14ac:dyDescent="0.35"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</row>
    <row r="507" spans="3:13" x14ac:dyDescent="0.35"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</row>
    <row r="508" spans="3:13" x14ac:dyDescent="0.35"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</row>
    <row r="509" spans="3:13" x14ac:dyDescent="0.35"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</row>
    <row r="510" spans="3:13" x14ac:dyDescent="0.35"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</row>
    <row r="511" spans="3:13" x14ac:dyDescent="0.35"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</row>
    <row r="512" spans="3:13" x14ac:dyDescent="0.35"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3:13" x14ac:dyDescent="0.35"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</row>
    <row r="514" spans="3:13" x14ac:dyDescent="0.35"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</row>
    <row r="515" spans="3:13" x14ac:dyDescent="0.35"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</row>
    <row r="516" spans="3:13" x14ac:dyDescent="0.35"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</row>
    <row r="517" spans="3:13" x14ac:dyDescent="0.35"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</row>
    <row r="518" spans="3:13" x14ac:dyDescent="0.35"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</row>
    <row r="519" spans="3:13" x14ac:dyDescent="0.35"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</row>
    <row r="520" spans="3:13" x14ac:dyDescent="0.35"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</row>
    <row r="521" spans="3:13" x14ac:dyDescent="0.35"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</row>
    <row r="522" spans="3:13" x14ac:dyDescent="0.35"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</row>
    <row r="523" spans="3:13" x14ac:dyDescent="0.35"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</row>
    <row r="524" spans="3:13" x14ac:dyDescent="0.35"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</row>
    <row r="525" spans="3:13" x14ac:dyDescent="0.35"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</row>
    <row r="526" spans="3:13" x14ac:dyDescent="0.35"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  <row r="527" spans="3:13" x14ac:dyDescent="0.35"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</row>
    <row r="528" spans="3:13" x14ac:dyDescent="0.35"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</row>
    <row r="529" spans="3:13" x14ac:dyDescent="0.35"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</row>
    <row r="530" spans="3:13" x14ac:dyDescent="0.35"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</row>
    <row r="531" spans="3:13" x14ac:dyDescent="0.35"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</row>
    <row r="532" spans="3:13" x14ac:dyDescent="0.35"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</row>
    <row r="533" spans="3:13" x14ac:dyDescent="0.35"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</row>
    <row r="534" spans="3:13" x14ac:dyDescent="0.35"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</row>
    <row r="535" spans="3:13" x14ac:dyDescent="0.35"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</row>
    <row r="536" spans="3:13" x14ac:dyDescent="0.35"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</row>
    <row r="537" spans="3:13" x14ac:dyDescent="0.35"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</row>
    <row r="538" spans="3:13" x14ac:dyDescent="0.35"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</row>
    <row r="539" spans="3:13" x14ac:dyDescent="0.35"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</row>
    <row r="540" spans="3:13" x14ac:dyDescent="0.35"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</row>
    <row r="541" spans="3:13" x14ac:dyDescent="0.35"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</row>
    <row r="542" spans="3:13" x14ac:dyDescent="0.35"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</row>
    <row r="543" spans="3:13" x14ac:dyDescent="0.35"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</row>
    <row r="544" spans="3:13" x14ac:dyDescent="0.35"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</row>
    <row r="545" spans="3:13" x14ac:dyDescent="0.35"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</row>
    <row r="546" spans="3:13" x14ac:dyDescent="0.35"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</row>
    <row r="547" spans="3:13" x14ac:dyDescent="0.35"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</row>
    <row r="548" spans="3:13" x14ac:dyDescent="0.35"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</row>
    <row r="549" spans="3:13" x14ac:dyDescent="0.35"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</row>
    <row r="550" spans="3:13" x14ac:dyDescent="0.35"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</row>
    <row r="551" spans="3:13" x14ac:dyDescent="0.35"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</row>
    <row r="552" spans="3:13" x14ac:dyDescent="0.35"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</row>
    <row r="553" spans="3:13" x14ac:dyDescent="0.35"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</row>
    <row r="554" spans="3:13" x14ac:dyDescent="0.35"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</row>
    <row r="555" spans="3:13" x14ac:dyDescent="0.35"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</row>
    <row r="556" spans="3:13" x14ac:dyDescent="0.35"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</row>
    <row r="557" spans="3:13" x14ac:dyDescent="0.35"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</row>
    <row r="558" spans="3:13" x14ac:dyDescent="0.35"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</row>
    <row r="559" spans="3:13" x14ac:dyDescent="0.35"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</row>
    <row r="560" spans="3:13" x14ac:dyDescent="0.35"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</row>
    <row r="561" spans="3:13" x14ac:dyDescent="0.35"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</row>
    <row r="562" spans="3:13" x14ac:dyDescent="0.35"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</row>
    <row r="563" spans="3:13" x14ac:dyDescent="0.35"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</row>
    <row r="564" spans="3:13" x14ac:dyDescent="0.35"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</row>
    <row r="565" spans="3:13" x14ac:dyDescent="0.35"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</row>
    <row r="566" spans="3:13" x14ac:dyDescent="0.35"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</row>
    <row r="567" spans="3:13" x14ac:dyDescent="0.35"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</row>
    <row r="568" spans="3:13" x14ac:dyDescent="0.35"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</row>
    <row r="569" spans="3:13" x14ac:dyDescent="0.35"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</row>
    <row r="570" spans="3:13" x14ac:dyDescent="0.35"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</row>
    <row r="571" spans="3:13" x14ac:dyDescent="0.35"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</row>
    <row r="572" spans="3:13" x14ac:dyDescent="0.35"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</row>
    <row r="573" spans="3:13" x14ac:dyDescent="0.35"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</row>
    <row r="574" spans="3:13" x14ac:dyDescent="0.35"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</row>
    <row r="575" spans="3:13" x14ac:dyDescent="0.35"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</row>
    <row r="576" spans="3:13" x14ac:dyDescent="0.35"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</row>
    <row r="577" spans="3:13" x14ac:dyDescent="0.35"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</row>
    <row r="578" spans="3:13" x14ac:dyDescent="0.35"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</row>
    <row r="579" spans="3:13" x14ac:dyDescent="0.35"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</row>
    <row r="580" spans="3:13" x14ac:dyDescent="0.35"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</row>
    <row r="581" spans="3:13" x14ac:dyDescent="0.35"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</row>
    <row r="582" spans="3:13" x14ac:dyDescent="0.35"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</row>
    <row r="583" spans="3:13" x14ac:dyDescent="0.35"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</row>
    <row r="584" spans="3:13" x14ac:dyDescent="0.35"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</row>
    <row r="585" spans="3:13" x14ac:dyDescent="0.35"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</row>
    <row r="586" spans="3:13" x14ac:dyDescent="0.35"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</row>
    <row r="587" spans="3:13" x14ac:dyDescent="0.35"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</row>
    <row r="588" spans="3:13" x14ac:dyDescent="0.35"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</row>
    <row r="589" spans="3:13" x14ac:dyDescent="0.35"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</row>
    <row r="590" spans="3:13" x14ac:dyDescent="0.35"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</row>
    <row r="591" spans="3:13" x14ac:dyDescent="0.35"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</row>
    <row r="592" spans="3:13" x14ac:dyDescent="0.35"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</row>
    <row r="593" spans="3:13" x14ac:dyDescent="0.35"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</row>
    <row r="594" spans="3:13" x14ac:dyDescent="0.35"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</row>
    <row r="595" spans="3:13" x14ac:dyDescent="0.35"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</row>
    <row r="596" spans="3:13" x14ac:dyDescent="0.35"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</row>
    <row r="597" spans="3:13" x14ac:dyDescent="0.35"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</row>
    <row r="598" spans="3:13" x14ac:dyDescent="0.35"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</row>
    <row r="599" spans="3:13" x14ac:dyDescent="0.35"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</row>
    <row r="600" spans="3:13" x14ac:dyDescent="0.35"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</row>
    <row r="601" spans="3:13" x14ac:dyDescent="0.35"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</row>
    <row r="602" spans="3:13" x14ac:dyDescent="0.35"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</row>
    <row r="603" spans="3:13" x14ac:dyDescent="0.35"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</row>
    <row r="604" spans="3:13" x14ac:dyDescent="0.35"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</row>
    <row r="605" spans="3:13" x14ac:dyDescent="0.35"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</row>
    <row r="606" spans="3:13" x14ac:dyDescent="0.35"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</row>
    <row r="607" spans="3:13" x14ac:dyDescent="0.35"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</row>
    <row r="608" spans="3:13" x14ac:dyDescent="0.35"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</row>
    <row r="609" spans="3:13" x14ac:dyDescent="0.35"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</row>
    <row r="610" spans="3:13" x14ac:dyDescent="0.35"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</row>
    <row r="611" spans="3:13" x14ac:dyDescent="0.35"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</row>
    <row r="612" spans="3:13" x14ac:dyDescent="0.35"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</row>
    <row r="613" spans="3:13" x14ac:dyDescent="0.35"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</row>
    <row r="614" spans="3:13" x14ac:dyDescent="0.35"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</row>
    <row r="615" spans="3:13" x14ac:dyDescent="0.35"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</row>
    <row r="616" spans="3:13" x14ac:dyDescent="0.35"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</row>
    <row r="617" spans="3:13" x14ac:dyDescent="0.35"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</row>
    <row r="618" spans="3:13" x14ac:dyDescent="0.35"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</row>
    <row r="619" spans="3:13" x14ac:dyDescent="0.35"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</row>
    <row r="620" spans="3:13" x14ac:dyDescent="0.35"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</row>
    <row r="621" spans="3:13" x14ac:dyDescent="0.35"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</row>
    <row r="622" spans="3:13" x14ac:dyDescent="0.35"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</row>
    <row r="623" spans="3:13" x14ac:dyDescent="0.35"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</row>
    <row r="624" spans="3:13" x14ac:dyDescent="0.35"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</row>
    <row r="625" spans="3:13" x14ac:dyDescent="0.35"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</row>
    <row r="626" spans="3:13" x14ac:dyDescent="0.35"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</row>
    <row r="627" spans="3:13" x14ac:dyDescent="0.35"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</row>
    <row r="628" spans="3:13" x14ac:dyDescent="0.35"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</row>
    <row r="629" spans="3:13" x14ac:dyDescent="0.35"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</row>
    <row r="630" spans="3:13" x14ac:dyDescent="0.35"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</row>
    <row r="631" spans="3:13" x14ac:dyDescent="0.35"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</row>
    <row r="632" spans="3:13" x14ac:dyDescent="0.35"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</row>
    <row r="633" spans="3:13" x14ac:dyDescent="0.35"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</row>
    <row r="634" spans="3:13" x14ac:dyDescent="0.35"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</row>
    <row r="635" spans="3:13" x14ac:dyDescent="0.35"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</row>
    <row r="636" spans="3:13" x14ac:dyDescent="0.35"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</row>
    <row r="637" spans="3:13" x14ac:dyDescent="0.35"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</row>
    <row r="638" spans="3:13" x14ac:dyDescent="0.35"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</row>
    <row r="639" spans="3:13" x14ac:dyDescent="0.35"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</row>
    <row r="640" spans="3:13" x14ac:dyDescent="0.35"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</row>
    <row r="641" spans="3:13" x14ac:dyDescent="0.35"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</row>
    <row r="642" spans="3:13" x14ac:dyDescent="0.35"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</row>
    <row r="643" spans="3:13" x14ac:dyDescent="0.35"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</row>
    <row r="644" spans="3:13" x14ac:dyDescent="0.35"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</row>
    <row r="645" spans="3:13" x14ac:dyDescent="0.35"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</row>
    <row r="646" spans="3:13" x14ac:dyDescent="0.35"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</row>
    <row r="647" spans="3:13" x14ac:dyDescent="0.35"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</row>
    <row r="648" spans="3:13" x14ac:dyDescent="0.35"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</row>
    <row r="649" spans="3:13" x14ac:dyDescent="0.35"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</row>
    <row r="650" spans="3:13" x14ac:dyDescent="0.35"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</row>
    <row r="651" spans="3:13" x14ac:dyDescent="0.35"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</row>
    <row r="652" spans="3:13" x14ac:dyDescent="0.35"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</row>
    <row r="653" spans="3:13" x14ac:dyDescent="0.35"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</row>
    <row r="654" spans="3:13" x14ac:dyDescent="0.35"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</row>
    <row r="655" spans="3:13" x14ac:dyDescent="0.35"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</row>
    <row r="656" spans="3:13" x14ac:dyDescent="0.35"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</row>
    <row r="657" spans="3:13" x14ac:dyDescent="0.35"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</row>
    <row r="658" spans="3:13" x14ac:dyDescent="0.35"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</row>
    <row r="659" spans="3:13" x14ac:dyDescent="0.35"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</row>
    <row r="660" spans="3:13" x14ac:dyDescent="0.35"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</row>
    <row r="661" spans="3:13" x14ac:dyDescent="0.35"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</row>
    <row r="662" spans="3:13" x14ac:dyDescent="0.35"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</row>
    <row r="663" spans="3:13" x14ac:dyDescent="0.35"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</row>
    <row r="664" spans="3:13" x14ac:dyDescent="0.35"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</row>
    <row r="665" spans="3:13" x14ac:dyDescent="0.35"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</row>
    <row r="666" spans="3:13" x14ac:dyDescent="0.35"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</row>
    <row r="667" spans="3:13" x14ac:dyDescent="0.35"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</row>
    <row r="668" spans="3:13" x14ac:dyDescent="0.35"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</row>
    <row r="669" spans="3:13" x14ac:dyDescent="0.35"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</row>
    <row r="670" spans="3:13" x14ac:dyDescent="0.35"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</row>
    <row r="671" spans="3:13" x14ac:dyDescent="0.35"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</row>
    <row r="672" spans="3:13" x14ac:dyDescent="0.35"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</row>
    <row r="673" spans="3:13" x14ac:dyDescent="0.35"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</row>
    <row r="674" spans="3:13" x14ac:dyDescent="0.35"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</row>
    <row r="675" spans="3:13" x14ac:dyDescent="0.35"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</row>
    <row r="676" spans="3:13" x14ac:dyDescent="0.35"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</row>
    <row r="677" spans="3:13" x14ac:dyDescent="0.35"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</row>
    <row r="678" spans="3:13" x14ac:dyDescent="0.35"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</row>
    <row r="679" spans="3:13" x14ac:dyDescent="0.35"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</row>
    <row r="680" spans="3:13" x14ac:dyDescent="0.35"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</row>
    <row r="681" spans="3:13" x14ac:dyDescent="0.35"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</row>
    <row r="682" spans="3:13" x14ac:dyDescent="0.35"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</row>
    <row r="683" spans="3:13" x14ac:dyDescent="0.35"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</row>
    <row r="684" spans="3:13" x14ac:dyDescent="0.35"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</row>
    <row r="685" spans="3:13" x14ac:dyDescent="0.35"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</row>
    <row r="686" spans="3:13" x14ac:dyDescent="0.35"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</row>
    <row r="687" spans="3:13" x14ac:dyDescent="0.35"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</row>
    <row r="688" spans="3:13" x14ac:dyDescent="0.35"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</row>
    <row r="689" spans="3:13" x14ac:dyDescent="0.35"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</row>
    <row r="690" spans="3:13" x14ac:dyDescent="0.35"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</row>
    <row r="691" spans="3:13" x14ac:dyDescent="0.35"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</row>
    <row r="692" spans="3:13" x14ac:dyDescent="0.35"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</row>
    <row r="693" spans="3:13" x14ac:dyDescent="0.35"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</row>
    <row r="694" spans="3:13" x14ac:dyDescent="0.35"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</row>
    <row r="695" spans="3:13" x14ac:dyDescent="0.35"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</row>
    <row r="696" spans="3:13" x14ac:dyDescent="0.35"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</row>
    <row r="697" spans="3:13" x14ac:dyDescent="0.35"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</row>
    <row r="698" spans="3:13" x14ac:dyDescent="0.35"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</row>
    <row r="699" spans="3:13" x14ac:dyDescent="0.35"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</row>
    <row r="700" spans="3:13" x14ac:dyDescent="0.35"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</row>
    <row r="701" spans="3:13" x14ac:dyDescent="0.35"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</row>
    <row r="702" spans="3:13" x14ac:dyDescent="0.35"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</row>
    <row r="703" spans="3:13" x14ac:dyDescent="0.35"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</row>
    <row r="704" spans="3:13" x14ac:dyDescent="0.35"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</row>
    <row r="705" spans="3:13" x14ac:dyDescent="0.35"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</row>
    <row r="706" spans="3:13" x14ac:dyDescent="0.35"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</row>
    <row r="707" spans="3:13" x14ac:dyDescent="0.35"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</row>
    <row r="708" spans="3:13" x14ac:dyDescent="0.35"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</row>
    <row r="709" spans="3:13" x14ac:dyDescent="0.35"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</row>
    <row r="710" spans="3:13" x14ac:dyDescent="0.35"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</row>
    <row r="711" spans="3:13" x14ac:dyDescent="0.35"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</row>
    <row r="712" spans="3:13" x14ac:dyDescent="0.35"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</row>
    <row r="713" spans="3:13" x14ac:dyDescent="0.35"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</row>
    <row r="714" spans="3:13" x14ac:dyDescent="0.35"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</row>
    <row r="715" spans="3:13" x14ac:dyDescent="0.35"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</row>
    <row r="716" spans="3:13" x14ac:dyDescent="0.35"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</row>
    <row r="717" spans="3:13" x14ac:dyDescent="0.35"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</row>
    <row r="718" spans="3:13" x14ac:dyDescent="0.35"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</row>
    <row r="719" spans="3:13" x14ac:dyDescent="0.35"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</row>
    <row r="720" spans="3:13" x14ac:dyDescent="0.35"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</row>
    <row r="721" spans="3:13" x14ac:dyDescent="0.35"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</row>
    <row r="722" spans="3:13" x14ac:dyDescent="0.35"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</row>
    <row r="723" spans="3:13" x14ac:dyDescent="0.35"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</row>
    <row r="724" spans="3:13" x14ac:dyDescent="0.35"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</row>
    <row r="725" spans="3:13" x14ac:dyDescent="0.35"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</row>
    <row r="726" spans="3:13" x14ac:dyDescent="0.35"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</row>
    <row r="727" spans="3:13" x14ac:dyDescent="0.35"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</row>
    <row r="728" spans="3:13" x14ac:dyDescent="0.35"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</row>
    <row r="729" spans="3:13" x14ac:dyDescent="0.35"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</row>
    <row r="730" spans="3:13" x14ac:dyDescent="0.35"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</row>
    <row r="731" spans="3:13" x14ac:dyDescent="0.35"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</row>
    <row r="732" spans="3:13" x14ac:dyDescent="0.35"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</row>
    <row r="733" spans="3:13" x14ac:dyDescent="0.35"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</row>
    <row r="734" spans="3:13" x14ac:dyDescent="0.35"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</row>
    <row r="735" spans="3:13" x14ac:dyDescent="0.35"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</row>
    <row r="736" spans="3:13" x14ac:dyDescent="0.35"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</row>
  </sheetData>
  <sheetProtection algorithmName="SHA-512" hashValue="QTZuTlvnPcuzEZdGhe+bb1cyheGqWjz6AYfYEGPDaapyc8JvIrwxh+62mP9rHMBdsnlb9j8QvFZO3JlArB1Bcg==" saltValue="bhKExQoPSp8EM8KojmiogQ==" spinCount="100000" sheet="1" objects="1" scenarios="1" insertRows="0" deleteRows="0" selectLockedCells="1"/>
  <mergeCells count="72">
    <mergeCell ref="C80:D83"/>
    <mergeCell ref="F80:H80"/>
    <mergeCell ref="I80:I83"/>
    <mergeCell ref="F81:H81"/>
    <mergeCell ref="C84:D84"/>
    <mergeCell ref="F84:H84"/>
    <mergeCell ref="F82:H82"/>
    <mergeCell ref="F83:H83"/>
    <mergeCell ref="F85:I85"/>
    <mergeCell ref="F95:I95"/>
    <mergeCell ref="F96:I96"/>
    <mergeCell ref="C91:E91"/>
    <mergeCell ref="F91:I91"/>
    <mergeCell ref="C92:E92"/>
    <mergeCell ref="C93:E93"/>
    <mergeCell ref="C94:E94"/>
    <mergeCell ref="F92:I92"/>
    <mergeCell ref="F93:I93"/>
    <mergeCell ref="F94:I94"/>
    <mergeCell ref="F86:I86"/>
    <mergeCell ref="B7:D7"/>
    <mergeCell ref="B8:D8"/>
    <mergeCell ref="B5:G5"/>
    <mergeCell ref="E7:G7"/>
    <mergeCell ref="E8:G8"/>
    <mergeCell ref="B9:D9"/>
    <mergeCell ref="B13:D13"/>
    <mergeCell ref="B14:D14"/>
    <mergeCell ref="B10:D10"/>
    <mergeCell ref="B12:D12"/>
    <mergeCell ref="B11:D11"/>
    <mergeCell ref="E9:G9"/>
    <mergeCell ref="E10:G10"/>
    <mergeCell ref="E12:G12"/>
    <mergeCell ref="E13:G13"/>
    <mergeCell ref="E14:G14"/>
    <mergeCell ref="B18:I19"/>
    <mergeCell ref="O23:P23"/>
    <mergeCell ref="O24:P24"/>
    <mergeCell ref="O25:P25"/>
    <mergeCell ref="O27:P27"/>
    <mergeCell ref="O45:P45"/>
    <mergeCell ref="O46:P46"/>
    <mergeCell ref="O56:P56"/>
    <mergeCell ref="F75:I75"/>
    <mergeCell ref="C76:D79"/>
    <mergeCell ref="F76:H76"/>
    <mergeCell ref="I76:I79"/>
    <mergeCell ref="F77:H77"/>
    <mergeCell ref="F78:H78"/>
    <mergeCell ref="F79:H79"/>
    <mergeCell ref="E61:H61"/>
    <mergeCell ref="E71:H71"/>
    <mergeCell ref="E67:H67"/>
    <mergeCell ref="E56:H56"/>
    <mergeCell ref="E45:G45"/>
    <mergeCell ref="O57:P57"/>
    <mergeCell ref="O47:P47"/>
    <mergeCell ref="O49:P49"/>
    <mergeCell ref="O58:P58"/>
    <mergeCell ref="E50:H50"/>
    <mergeCell ref="O60:P60"/>
    <mergeCell ref="O67:P67"/>
    <mergeCell ref="O68:P68"/>
    <mergeCell ref="O69:P69"/>
    <mergeCell ref="O70:P70"/>
    <mergeCell ref="J86:L86"/>
    <mergeCell ref="J75:L75"/>
    <mergeCell ref="K76:L79"/>
    <mergeCell ref="K80:L83"/>
    <mergeCell ref="K84:L84"/>
    <mergeCell ref="J85:L85"/>
  </mergeCells>
  <conditionalFormatting sqref="I50">
    <cfRule type="expression" dxfId="52" priority="52">
      <formula>$I$50&gt;$F$85/2</formula>
    </cfRule>
    <cfRule type="containsBlanks" priority="53">
      <formula>LEN(TRIM(I50))=0</formula>
    </cfRule>
  </conditionalFormatting>
  <conditionalFormatting sqref="J50">
    <cfRule type="expression" dxfId="51" priority="48">
      <formula>$I$50&gt;$F$85/2</formula>
    </cfRule>
    <cfRule type="containsBlanks" priority="49">
      <formula>LEN(TRIM(J50))=0</formula>
    </cfRule>
  </conditionalFormatting>
  <conditionalFormatting sqref="I71">
    <cfRule type="cellIs" dxfId="50" priority="37" operator="greaterThan">
      <formula>1500*2</formula>
    </cfRule>
    <cfRule type="containsBlanks" priority="38">
      <formula>LEN(TRIM(I71))=0</formula>
    </cfRule>
  </conditionalFormatting>
  <conditionalFormatting sqref="F36:F38">
    <cfRule type="cellIs" priority="7" operator="equal">
      <formula>0</formula>
    </cfRule>
    <cfRule type="cellIs" dxfId="49" priority="9" operator="between">
      <formula>0.1</formula>
      <formula>0.8</formula>
    </cfRule>
    <cfRule type="cellIs" dxfId="48" priority="10" operator="lessThan">
      <formula>0.1</formula>
    </cfRule>
  </conditionalFormatting>
  <conditionalFormatting sqref="F36:F38">
    <cfRule type="expression" dxfId="47" priority="6">
      <formula>$E$9="Acreditat TECNIO"</formula>
    </cfRule>
  </conditionalFormatting>
  <conditionalFormatting sqref="F36:F38">
    <cfRule type="cellIs" dxfId="46" priority="8" operator="greaterThan">
      <formula>0.8</formula>
    </cfRule>
  </conditionalFormatting>
  <conditionalFormatting sqref="H36:H38">
    <cfRule type="cellIs" priority="2" operator="equal">
      <formula>0</formula>
    </cfRule>
    <cfRule type="cellIs" dxfId="45" priority="4" operator="between">
      <formula>0.1</formula>
      <formula>0.8</formula>
    </cfRule>
    <cfRule type="cellIs" dxfId="44" priority="5" operator="lessThan">
      <formula>0.1</formula>
    </cfRule>
  </conditionalFormatting>
  <conditionalFormatting sqref="H36:H38">
    <cfRule type="expression" dxfId="43" priority="1">
      <formula>$E$9="Acreditat TECNIO"</formula>
    </cfRule>
  </conditionalFormatting>
  <conditionalFormatting sqref="H36:H38">
    <cfRule type="cellIs" dxfId="42" priority="3" operator="greaterThan">
      <formula>0.8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ECFC7FC-E2DF-4A0D-B304-3A613D2314ED}">
          <x14:formula1>
            <xm:f>Desplegables!$D$8</xm:f>
          </x14:formula1>
          <xm:sqref>C68:D69</xm:sqref>
        </x14:dataValidation>
        <x14:dataValidation type="list" allowBlank="1" showInputMessage="1" showErrorMessage="1" xr:uid="{731336E5-6996-4EB1-9F0B-BE80F888DDCE}">
          <x14:formula1>
            <xm:f>Desplegables!$D$6:$D$7</xm:f>
          </x14:formula1>
          <xm:sqref>C24:D26 C46:D48 C57:D59</xm:sqref>
        </x14:dataValidation>
        <x14:dataValidation type="list" allowBlank="1" showInputMessage="1" showErrorMessage="1" xr:uid="{DF08D38E-7724-496F-B9A7-E1FAC433B2E4}">
          <x14:formula1>
            <xm:f>Desplegables!$E$6:$E$8</xm:f>
          </x14:formula1>
          <xm:sqref>E8:E9</xm:sqref>
        </x14:dataValidation>
        <x14:dataValidation type="list" allowBlank="1" showInputMessage="1" showErrorMessage="1" xr:uid="{10C3C702-C35A-4E47-BB0C-C0B20FEEF201}">
          <x14:formula1>
            <xm:f>Desplegables!$B$6:$B$12</xm:f>
          </x14:formula1>
          <xm:sqref>B24:B26 B46:B48 B57:B59</xm:sqref>
        </x14:dataValidation>
        <x14:dataValidation type="list" allowBlank="1" showInputMessage="1" showErrorMessage="1" xr:uid="{2F0D449F-AF55-4BB7-BF0B-D294B649BD08}">
          <x14:formula1>
            <xm:f>Desplegables!$G$6:$G$8</xm:f>
          </x14:formula1>
          <xm:sqref>H46:H48</xm:sqref>
        </x14:dataValidation>
        <x14:dataValidation type="list" allowBlank="1" showInputMessage="1" showErrorMessage="1" xr:uid="{E61D3C8B-A8EC-4E93-A9F3-8DA4A6EE9ADF}">
          <x14:formula1>
            <xm:f>Desplegables!$D$40:$D$41</xm:f>
          </x14:formula1>
          <xm:sqref>E12:G12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FAF8-BACF-4507-8BAC-BC420C9548C6}">
  <dimension ref="A1:DL735"/>
  <sheetViews>
    <sheetView zoomScale="130" zoomScaleNormal="130" zoomScaleSheetLayoutView="100" workbookViewId="0">
      <selection activeCell="B25" sqref="B25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9" s="27" customFormat="1" x14ac:dyDescent="0.35">
      <c r="A1" s="51"/>
    </row>
    <row r="2" spans="1:9" s="27" customFormat="1" x14ac:dyDescent="0.35">
      <c r="A2" s="51"/>
    </row>
    <row r="3" spans="1:9" s="27" customFormat="1" x14ac:dyDescent="0.35">
      <c r="A3" s="51"/>
    </row>
    <row r="4" spans="1:9" s="27" customFormat="1" ht="18.5" x14ac:dyDescent="0.35">
      <c r="A4" s="51"/>
      <c r="B4" s="28"/>
    </row>
    <row r="5" spans="1:9" s="27" customFormat="1" ht="29.25" customHeight="1" x14ac:dyDescent="0.35">
      <c r="A5" s="51"/>
      <c r="B5" s="272" t="str">
        <f>'INSTRUCCIONS Sol·licitant'!$B$5</f>
        <v>RESOLUCIÓ EMT/1738/2022, de 3 de juny, per la qual s'aproven les bases reguladores de la línia de subvencions a projectes de Recerca Industrial i Desenvolupament Experimental en l'àmbit del canvi climàtic.</v>
      </c>
      <c r="C5" s="272"/>
      <c r="D5" s="272"/>
      <c r="E5" s="272"/>
      <c r="F5" s="272"/>
      <c r="G5" s="272"/>
      <c r="H5" s="229"/>
      <c r="I5" s="229"/>
    </row>
    <row r="6" spans="1:9" s="27" customFormat="1" x14ac:dyDescent="0.35">
      <c r="A6" s="51"/>
      <c r="B6" s="52"/>
    </row>
    <row r="7" spans="1:9" s="27" customFormat="1" x14ac:dyDescent="0.35">
      <c r="A7" s="51"/>
      <c r="B7" s="339" t="s">
        <v>11</v>
      </c>
      <c r="C7" s="340"/>
      <c r="D7" s="341"/>
      <c r="E7" s="345"/>
      <c r="F7" s="346"/>
      <c r="G7" s="347"/>
      <c r="H7" s="229"/>
    </row>
    <row r="8" spans="1:9" s="27" customFormat="1" x14ac:dyDescent="0.35">
      <c r="A8" s="51"/>
      <c r="B8" s="342" t="s">
        <v>34</v>
      </c>
      <c r="C8" s="343"/>
      <c r="D8" s="344"/>
      <c r="E8" s="333"/>
      <c r="F8" s="334"/>
      <c r="G8" s="335"/>
      <c r="H8" s="229"/>
      <c r="I8" s="53"/>
    </row>
    <row r="9" spans="1:9" s="27" customFormat="1" hidden="1" x14ac:dyDescent="0.35">
      <c r="A9" s="51"/>
      <c r="B9" s="336" t="s">
        <v>35</v>
      </c>
      <c r="C9" s="337"/>
      <c r="D9" s="338"/>
      <c r="E9" s="330"/>
      <c r="F9" s="331"/>
      <c r="G9" s="332"/>
      <c r="H9" s="229"/>
      <c r="I9" s="54"/>
    </row>
    <row r="10" spans="1:9" s="27" customFormat="1" x14ac:dyDescent="0.35">
      <c r="A10" s="51"/>
      <c r="B10" s="339" t="s">
        <v>12</v>
      </c>
      <c r="C10" s="340"/>
      <c r="D10" s="341"/>
      <c r="E10" s="333"/>
      <c r="F10" s="334"/>
      <c r="G10" s="335"/>
      <c r="H10" s="229"/>
    </row>
    <row r="11" spans="1:9" s="27" customFormat="1" x14ac:dyDescent="0.35">
      <c r="A11" s="51"/>
      <c r="B11" s="339" t="s">
        <v>13</v>
      </c>
      <c r="C11" s="340"/>
      <c r="D11" s="341"/>
      <c r="E11" s="333"/>
      <c r="F11" s="334"/>
      <c r="G11" s="335"/>
      <c r="H11" s="229"/>
    </row>
    <row r="12" spans="1:9" s="27" customFormat="1" x14ac:dyDescent="0.35">
      <c r="A12" s="51"/>
      <c r="B12" s="359" t="s">
        <v>62</v>
      </c>
      <c r="C12" s="360"/>
      <c r="D12" s="361"/>
      <c r="E12" s="333" t="str">
        <f>IF('EMPRESA 1 - Líder'!E12=0,"",'EMPRESA 1 - Líder'!E12)</f>
        <v/>
      </c>
      <c r="F12" s="334"/>
      <c r="G12" s="335"/>
      <c r="H12" s="229"/>
    </row>
    <row r="13" spans="1:9" s="27" customFormat="1" hidden="1" x14ac:dyDescent="0.35">
      <c r="A13" s="51"/>
      <c r="B13" s="336" t="s">
        <v>28</v>
      </c>
      <c r="C13" s="337"/>
      <c r="D13" s="338"/>
      <c r="E13" s="330"/>
      <c r="F13" s="331"/>
      <c r="G13" s="332"/>
      <c r="H13" s="229"/>
    </row>
    <row r="14" spans="1:9" s="27" customFormat="1" hidden="1" x14ac:dyDescent="0.35">
      <c r="A14" s="51"/>
      <c r="B14" s="336" t="s">
        <v>29</v>
      </c>
      <c r="C14" s="337"/>
      <c r="D14" s="338"/>
      <c r="E14" s="330"/>
      <c r="F14" s="331"/>
      <c r="G14" s="332"/>
      <c r="H14" s="229"/>
    </row>
    <row r="15" spans="1:9" s="27" customFormat="1" x14ac:dyDescent="0.35">
      <c r="A15" s="51"/>
    </row>
    <row r="16" spans="1:9" s="27" customFormat="1" x14ac:dyDescent="0.35">
      <c r="A16" s="51"/>
      <c r="B16" s="52"/>
    </row>
    <row r="17" spans="1:116" s="27" customFormat="1" ht="15" thickBot="1" x14ac:dyDescent="0.4">
      <c r="A17" s="51"/>
      <c r="B17" s="55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16" s="27" customFormat="1" ht="15" customHeight="1" x14ac:dyDescent="0.35">
      <c r="A18" s="51"/>
      <c r="B18" s="329" t="s">
        <v>43</v>
      </c>
      <c r="C18" s="329"/>
      <c r="D18" s="329"/>
      <c r="E18" s="329"/>
      <c r="F18" s="329"/>
      <c r="G18" s="329"/>
      <c r="H18" s="329"/>
      <c r="I18" s="329"/>
      <c r="J18" s="39"/>
      <c r="K18" s="39"/>
      <c r="L18" s="39"/>
      <c r="M18" s="39"/>
    </row>
    <row r="19" spans="1:116" s="27" customFormat="1" x14ac:dyDescent="0.35">
      <c r="A19" s="51"/>
      <c r="B19" s="329"/>
      <c r="C19" s="329"/>
      <c r="D19" s="329"/>
      <c r="E19" s="329"/>
      <c r="F19" s="329"/>
      <c r="G19" s="329"/>
      <c r="H19" s="329"/>
      <c r="I19" s="329"/>
      <c r="J19" s="39"/>
      <c r="K19" s="39"/>
      <c r="L19" s="39"/>
      <c r="M19" s="39"/>
    </row>
    <row r="20" spans="1:116" s="27" customFormat="1" x14ac:dyDescent="0.35">
      <c r="A20" s="51"/>
      <c r="B20" s="56"/>
      <c r="C20" s="56"/>
      <c r="D20" s="56"/>
      <c r="E20" s="56"/>
      <c r="F20" s="56"/>
      <c r="G20" s="56"/>
      <c r="H20" s="56"/>
      <c r="I20" s="56"/>
      <c r="J20" s="39"/>
      <c r="K20" s="39"/>
      <c r="L20" s="39"/>
      <c r="M20" s="39"/>
    </row>
    <row r="21" spans="1:116" s="27" customFormat="1" x14ac:dyDescent="0.35">
      <c r="A21" s="51"/>
      <c r="B21" s="255" t="s">
        <v>123</v>
      </c>
      <c r="C21" s="56"/>
      <c r="D21" s="56"/>
      <c r="E21" s="56"/>
      <c r="F21" s="56"/>
      <c r="G21" s="56"/>
      <c r="I21" s="57"/>
      <c r="J21" s="39"/>
      <c r="K21" s="39"/>
      <c r="L21" s="39"/>
      <c r="M21" s="39"/>
    </row>
    <row r="22" spans="1:116" s="27" customFormat="1" x14ac:dyDescent="0.35">
      <c r="A22" s="51"/>
      <c r="I22" s="58"/>
      <c r="J22" s="58"/>
      <c r="K22" s="58"/>
      <c r="L22" s="58"/>
      <c r="M22" s="39"/>
    </row>
    <row r="23" spans="1:116" s="64" customFormat="1" ht="38.25" customHeight="1" x14ac:dyDescent="0.35">
      <c r="A23" s="59"/>
      <c r="B23" s="60" t="s">
        <v>36</v>
      </c>
      <c r="C23" s="60" t="s">
        <v>0</v>
      </c>
      <c r="D23" s="61" t="s">
        <v>24</v>
      </c>
      <c r="E23" s="60" t="s">
        <v>9</v>
      </c>
      <c r="F23" s="60" t="s">
        <v>10</v>
      </c>
      <c r="G23" s="60" t="s">
        <v>8</v>
      </c>
      <c r="H23" s="61" t="s">
        <v>25</v>
      </c>
      <c r="I23" s="60" t="s">
        <v>26</v>
      </c>
      <c r="J23" s="61" t="s">
        <v>27</v>
      </c>
      <c r="K23" s="62" t="s">
        <v>20</v>
      </c>
      <c r="L23" s="62" t="s">
        <v>21</v>
      </c>
      <c r="M23" s="38"/>
      <c r="N23" s="63"/>
      <c r="O23" s="297" t="s">
        <v>108</v>
      </c>
      <c r="P23" s="298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69">
        <f>+K24*J24</f>
        <v>0</v>
      </c>
      <c r="M24" s="39"/>
      <c r="O24" s="299"/>
      <c r="P24" s="300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69">
        <f>+K25*J25</f>
        <v>0</v>
      </c>
      <c r="M25" s="39"/>
      <c r="N25" s="57"/>
      <c r="O25" s="299"/>
      <c r="P25" s="300"/>
    </row>
    <row r="26" spans="1:116" x14ac:dyDescent="0.35">
      <c r="B26" s="4"/>
      <c r="C26" s="5"/>
      <c r="D26" s="65"/>
      <c r="E26" s="11"/>
      <c r="F26" s="6"/>
      <c r="G26" s="7"/>
      <c r="H26" s="66"/>
      <c r="I26" s="40">
        <f>+F26*G26</f>
        <v>0</v>
      </c>
      <c r="J26" s="67">
        <f>+H26*G26</f>
        <v>0</v>
      </c>
      <c r="K26" s="68">
        <f>IF(AND($E$9="Gran empresa",D26="Recerca"),Desplegables!$F$15,IF(AND($E$9="Gran empresa",D26="Desenvolupament"),Desplegables!$F$18,IF(AND($E$9="Mitjana empresa",D26="Recerca"),Desplegables!$F$14,IF(AND($E$9="Mitjana empresa",D26="Desenvolupament"),Desplegables!$F$17,IF(AND($E$9="Petita empresa",D26="Recerca"),Desplegables!$F$13,IF(AND($E$9="Petita empresa",D26="Desenvolupament"),Desplegables!$F$16,IF(AND($E$9="Acreditat TECNIO"),Desplegables!$F$19,)))))))</f>
        <v>0</v>
      </c>
      <c r="L26" s="69">
        <f>+K26*J26</f>
        <v>0</v>
      </c>
      <c r="M26" s="39"/>
      <c r="N26" s="57"/>
      <c r="O26" s="71"/>
      <c r="P26" s="72"/>
    </row>
    <row r="27" spans="1:116" x14ac:dyDescent="0.35">
      <c r="B27" s="73"/>
      <c r="C27" s="74"/>
      <c r="D27" s="74"/>
      <c r="E27" s="74"/>
      <c r="F27" s="75"/>
      <c r="G27" s="76"/>
      <c r="H27" s="74"/>
      <c r="I27" s="76"/>
      <c r="J27" s="77"/>
      <c r="K27" s="176"/>
      <c r="L27" s="76"/>
      <c r="M27" s="39"/>
      <c r="O27" s="301"/>
      <c r="P27" s="302"/>
    </row>
    <row r="28" spans="1:116" x14ac:dyDescent="0.35">
      <c r="B28" s="79"/>
      <c r="C28" s="79"/>
      <c r="D28" s="79"/>
      <c r="E28" s="80" t="s">
        <v>4</v>
      </c>
      <c r="F28" s="81">
        <f>SUM(F24:F27)</f>
        <v>0</v>
      </c>
      <c r="G28" s="82"/>
      <c r="H28" s="83">
        <f>SUM(H24:H25)</f>
        <v>0</v>
      </c>
      <c r="I28" s="82">
        <f>SUM(I24:I27)</f>
        <v>0</v>
      </c>
      <c r="J28" s="84">
        <f>SUM(J24:J27)</f>
        <v>0</v>
      </c>
      <c r="K28" s="85">
        <f>IF(J28=0,0,L28/J28)</f>
        <v>0</v>
      </c>
      <c r="L28" s="82">
        <f>+SUM(L24:L27)</f>
        <v>0</v>
      </c>
      <c r="M28" s="39"/>
      <c r="N28" s="70"/>
    </row>
    <row r="29" spans="1:116" x14ac:dyDescent="0.35">
      <c r="B29" s="86"/>
      <c r="C29" s="86"/>
      <c r="D29" s="86"/>
      <c r="E29" s="27"/>
      <c r="F29" s="27"/>
      <c r="G29" s="27"/>
      <c r="H29" s="27"/>
      <c r="I29" s="27"/>
      <c r="J29" s="27"/>
      <c r="K29" s="27"/>
      <c r="L29" s="27"/>
      <c r="M29" s="39"/>
    </row>
    <row r="30" spans="1:116" x14ac:dyDescent="0.35">
      <c r="B30" s="87"/>
      <c r="C30" s="56"/>
      <c r="D30" s="56"/>
      <c r="E30" s="56"/>
      <c r="F30" s="88"/>
      <c r="G30" s="88"/>
      <c r="I30" s="89"/>
      <c r="J30" s="90"/>
      <c r="K30" s="90"/>
      <c r="L30" s="91"/>
      <c r="M30" s="89"/>
    </row>
    <row r="31" spans="1:116" s="27" customFormat="1" ht="15" thickBot="1" x14ac:dyDescent="0.4">
      <c r="A31" s="51"/>
      <c r="B31" s="92" t="s">
        <v>124</v>
      </c>
      <c r="C31" s="9"/>
      <c r="E31" s="93" t="s">
        <v>125</v>
      </c>
      <c r="F31" s="39"/>
      <c r="G31" s="39"/>
      <c r="I31" s="39"/>
      <c r="L31" s="39"/>
      <c r="M31" s="39"/>
      <c r="O31" s="94" t="s">
        <v>44</v>
      </c>
      <c r="P31" s="95"/>
    </row>
    <row r="32" spans="1:116" s="27" customFormat="1" x14ac:dyDescent="0.35">
      <c r="A32" s="51"/>
      <c r="B32" s="96"/>
      <c r="C32" s="97"/>
      <c r="D32" s="97"/>
      <c r="F32" s="98"/>
      <c r="G32" s="39"/>
      <c r="O32" s="99" t="s">
        <v>33</v>
      </c>
      <c r="P32" s="99"/>
    </row>
    <row r="33" spans="1:116" s="27" customFormat="1" x14ac:dyDescent="0.35">
      <c r="A33" s="51"/>
      <c r="B33" s="100" t="s">
        <v>122</v>
      </c>
      <c r="C33" s="97"/>
      <c r="D33" s="97"/>
      <c r="F33" s="98"/>
      <c r="G33" s="39"/>
    </row>
    <row r="34" spans="1:116" s="27" customFormat="1" x14ac:dyDescent="0.35">
      <c r="A34" s="51"/>
      <c r="B34" s="96"/>
      <c r="C34" s="97"/>
      <c r="D34" s="97"/>
      <c r="F34" s="98"/>
      <c r="G34" s="39"/>
      <c r="O34" s="101"/>
      <c r="P34" s="101"/>
    </row>
    <row r="35" spans="1:116" s="63" customFormat="1" ht="29" x14ac:dyDescent="0.35">
      <c r="A35" s="59"/>
      <c r="B35" s="60" t="s">
        <v>9</v>
      </c>
      <c r="C35" s="60" t="s">
        <v>79</v>
      </c>
      <c r="D35" s="102" t="s">
        <v>37</v>
      </c>
      <c r="E35" s="60" t="s">
        <v>61</v>
      </c>
      <c r="F35" s="103" t="s">
        <v>38</v>
      </c>
      <c r="H35" s="104" t="s">
        <v>113</v>
      </c>
      <c r="O35" s="104" t="s">
        <v>40</v>
      </c>
      <c r="P35" s="104" t="s">
        <v>39</v>
      </c>
    </row>
    <row r="36" spans="1:116" s="27" customFormat="1" x14ac:dyDescent="0.35">
      <c r="A36" s="51"/>
      <c r="B36" s="25"/>
      <c r="C36" s="25"/>
      <c r="D36" s="42"/>
      <c r="E36" s="26"/>
      <c r="F36" s="175" t="e">
        <f>C36/(E36*$C$30)</f>
        <v>#DIV/0!</v>
      </c>
      <c r="H36" s="175" t="e">
        <f>D36/(E36*$C$30)</f>
        <v>#DIV/0!</v>
      </c>
      <c r="O36" s="105" t="str">
        <f>IF($E$9&lt;&gt;"Acreditat TECNIO","80%","100%")</f>
        <v>80%</v>
      </c>
      <c r="P36" s="106">
        <f>+O36*E36*$C$31</f>
        <v>0</v>
      </c>
    </row>
    <row r="37" spans="1:116" s="27" customFormat="1" x14ac:dyDescent="0.35">
      <c r="A37" s="51"/>
      <c r="B37" s="25"/>
      <c r="C37" s="25"/>
      <c r="D37" s="42"/>
      <c r="E37" s="26"/>
      <c r="F37" s="175" t="e">
        <f t="shared" ref="F37:F38" si="0">C37/(E37*$C$30)</f>
        <v>#DIV/0!</v>
      </c>
      <c r="H37" s="175" t="e">
        <f>D37/(E37*$C$30)</f>
        <v>#DIV/0!</v>
      </c>
      <c r="O37" s="105" t="str">
        <f t="shared" ref="O37:O38" si="1">IF($E$9&lt;&gt;"Acreditat TECNIO","80%","100%")</f>
        <v>80%</v>
      </c>
      <c r="P37" s="106">
        <f>O37*E37*$C$31</f>
        <v>0</v>
      </c>
    </row>
    <row r="38" spans="1:116" s="27" customFormat="1" x14ac:dyDescent="0.35">
      <c r="A38" s="51"/>
      <c r="B38" s="25"/>
      <c r="C38" s="25"/>
      <c r="D38" s="42"/>
      <c r="E38" s="26"/>
      <c r="F38" s="175" t="e">
        <f t="shared" si="0"/>
        <v>#DIV/0!</v>
      </c>
      <c r="H38" s="175" t="e">
        <f>D38/(E38*$C$30)</f>
        <v>#DIV/0!</v>
      </c>
      <c r="O38" s="105" t="str">
        <f t="shared" si="1"/>
        <v>80%</v>
      </c>
      <c r="P38" s="106">
        <f>O38*E38*$C$31</f>
        <v>0</v>
      </c>
    </row>
    <row r="39" spans="1:116" s="27" customFormat="1" x14ac:dyDescent="0.35">
      <c r="A39" s="51"/>
      <c r="B39" s="107"/>
      <c r="C39" s="107"/>
      <c r="D39" s="43"/>
      <c r="E39" s="108"/>
      <c r="F39" s="44"/>
      <c r="H39" s="44"/>
      <c r="O39" s="109"/>
      <c r="P39" s="110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x14ac:dyDescent="0.35">
      <c r="A41" s="51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16" s="27" customFormat="1" ht="15" thickBot="1" x14ac:dyDescent="0.4">
      <c r="A42" s="51"/>
      <c r="B42" s="55" t="s">
        <v>3</v>
      </c>
      <c r="C42" s="113"/>
      <c r="D42" s="113"/>
      <c r="E42" s="114"/>
      <c r="F42" s="115"/>
      <c r="G42" s="115"/>
      <c r="H42" s="116"/>
      <c r="I42" s="30"/>
      <c r="J42" s="30"/>
      <c r="K42" s="30"/>
      <c r="L42" s="30"/>
      <c r="M42" s="30"/>
      <c r="N42" s="30"/>
      <c r="O42" s="30"/>
      <c r="P42" s="30"/>
    </row>
    <row r="43" spans="1:116" s="27" customFormat="1" x14ac:dyDescent="0.35">
      <c r="A43" s="51"/>
      <c r="B43" s="117" t="s">
        <v>42</v>
      </c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27" customFormat="1" x14ac:dyDescent="0.35">
      <c r="A44" s="51"/>
      <c r="B44" s="117"/>
      <c r="C44" s="86"/>
      <c r="D44" s="86"/>
      <c r="E44" s="118"/>
      <c r="F44" s="119"/>
      <c r="G44" s="119"/>
      <c r="H44" s="120"/>
      <c r="I44" s="39"/>
      <c r="J44" s="39"/>
      <c r="K44" s="39"/>
      <c r="L44" s="39"/>
      <c r="M44" s="39"/>
    </row>
    <row r="45" spans="1:116" s="64" customFormat="1" ht="30.75" customHeight="1" x14ac:dyDescent="0.35">
      <c r="A45" s="59"/>
      <c r="B45" s="60" t="s">
        <v>36</v>
      </c>
      <c r="C45" s="60" t="s">
        <v>0</v>
      </c>
      <c r="D45" s="61" t="s">
        <v>24</v>
      </c>
      <c r="E45" s="326" t="s">
        <v>18</v>
      </c>
      <c r="F45" s="327"/>
      <c r="G45" s="328"/>
      <c r="H45" s="61" t="s">
        <v>67</v>
      </c>
      <c r="I45" s="60" t="s">
        <v>26</v>
      </c>
      <c r="J45" s="61" t="s">
        <v>27</v>
      </c>
      <c r="K45" s="62" t="s">
        <v>20</v>
      </c>
      <c r="L45" s="62" t="s">
        <v>21</v>
      </c>
      <c r="M45" s="38"/>
      <c r="N45" s="63"/>
      <c r="O45" s="297" t="s">
        <v>108</v>
      </c>
      <c r="P45" s="298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</row>
    <row r="46" spans="1:116" x14ac:dyDescent="0.35">
      <c r="B46" s="4"/>
      <c r="C46" s="5"/>
      <c r="D46" s="65"/>
      <c r="E46" s="41"/>
      <c r="F46" s="247"/>
      <c r="G46" s="248"/>
      <c r="H46" s="121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69">
        <f>+K46*J46</f>
        <v>0</v>
      </c>
      <c r="M46" s="39"/>
      <c r="O46" s="299"/>
      <c r="P46" s="300"/>
    </row>
    <row r="47" spans="1:116" x14ac:dyDescent="0.35">
      <c r="B47" s="4"/>
      <c r="C47" s="5"/>
      <c r="D47" s="65"/>
      <c r="E47" s="41"/>
      <c r="F47" s="247"/>
      <c r="G47" s="248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69">
        <f>+K47*J47</f>
        <v>0</v>
      </c>
      <c r="M47" s="39"/>
      <c r="O47" s="299"/>
      <c r="P47" s="300"/>
    </row>
    <row r="48" spans="1:116" s="27" customFormat="1" x14ac:dyDescent="0.35">
      <c r="A48" s="51"/>
      <c r="B48" s="4"/>
      <c r="C48" s="5"/>
      <c r="D48" s="65"/>
      <c r="E48" s="41"/>
      <c r="F48" s="247"/>
      <c r="G48" s="248"/>
      <c r="H48" s="122"/>
      <c r="I48" s="40"/>
      <c r="J48" s="67"/>
      <c r="K48" s="68">
        <f>IF(AND($E$9="Gran empresa",D48="Recerca"),Desplegables!$F$15,IF(AND($E$9="Gran empresa",D48="Desenvolupament"),Desplegables!$F$18,IF(AND($E$9="Mitjana empresa",D48="Recerca"),Desplegables!$F$14,IF(AND($E$9="Mitjana empresa",D48="Desenvolupament"),Desplegables!$F$17,IF(AND($E$9="Petita empresa",D48="Recerca"),Desplegables!$F$13,IF(AND($E$9="Petita empresa",D48="Desenvolupament"),Desplegables!$F$16,IF($E$9="Acreditat TECNIO",0,)))))))</f>
        <v>0</v>
      </c>
      <c r="L48" s="69">
        <f>+K48*J48</f>
        <v>0</v>
      </c>
      <c r="M48" s="39"/>
      <c r="O48" s="71"/>
      <c r="P48" s="72"/>
    </row>
    <row r="49" spans="1:116" s="27" customFormat="1" x14ac:dyDescent="0.35">
      <c r="A49" s="51"/>
      <c r="B49" s="73"/>
      <c r="C49" s="74"/>
      <c r="D49" s="74"/>
      <c r="E49" s="43"/>
      <c r="F49" s="123"/>
      <c r="G49" s="124"/>
      <c r="H49" s="74"/>
      <c r="I49" s="76"/>
      <c r="J49" s="77"/>
      <c r="K49" s="176"/>
      <c r="L49" s="76"/>
      <c r="M49" s="39"/>
      <c r="O49" s="301"/>
      <c r="P49" s="302"/>
    </row>
    <row r="50" spans="1:116" x14ac:dyDescent="0.35">
      <c r="A50" s="70"/>
      <c r="B50" s="79"/>
      <c r="C50" s="79"/>
      <c r="D50" s="79"/>
      <c r="E50" s="311" t="s">
        <v>4</v>
      </c>
      <c r="F50" s="311"/>
      <c r="G50" s="311"/>
      <c r="H50" s="312"/>
      <c r="I50" s="125">
        <f>SUM(I46:I49)</f>
        <v>0</v>
      </c>
      <c r="J50" s="125">
        <f>SUM(J46:J49)</f>
        <v>0</v>
      </c>
      <c r="K50" s="85">
        <f>IF(J50=0,0,L50/J50)</f>
        <v>0</v>
      </c>
      <c r="L50" s="82">
        <f>SUM(L46:L49)</f>
        <v>0</v>
      </c>
      <c r="M50" s="39"/>
    </row>
    <row r="51" spans="1:116" s="27" customFormat="1" x14ac:dyDescent="0.35">
      <c r="A51" s="51"/>
      <c r="B51" s="126"/>
      <c r="C51" s="86"/>
      <c r="D51" s="86"/>
      <c r="E51" s="127"/>
      <c r="F51" s="127"/>
      <c r="G51" s="127"/>
      <c r="H51" s="127"/>
      <c r="I51" s="89" t="str">
        <f>IF(SUM($I$46:$I$49)&gt;$F$84/2,"NOTA: El conjunt  de les despeses de la partida de col·laboracions externes no podrà superar el 50% del total de la despesa ","")</f>
        <v/>
      </c>
      <c r="J51" s="90" t="str">
        <f>IF(SUM($J$46:$J$49)&gt;$F$84/2,"REVISIÓ límit 50% del pressupost en Col·laboracions Externes","")</f>
        <v/>
      </c>
      <c r="K51" s="90"/>
      <c r="L51" s="91"/>
      <c r="M51" s="70"/>
    </row>
    <row r="52" spans="1:116" s="27" customFormat="1" x14ac:dyDescent="0.35">
      <c r="A52" s="51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16" s="27" customFormat="1" ht="15" thickBot="1" x14ac:dyDescent="0.4">
      <c r="A53" s="51"/>
      <c r="B53" s="55" t="s">
        <v>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1:116" s="27" customFormat="1" x14ac:dyDescent="0.35">
      <c r="A54" s="51"/>
      <c r="B54" s="117" t="s">
        <v>112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16" s="27" customFormat="1" x14ac:dyDescent="0.35">
      <c r="A55" s="51"/>
      <c r="B55" s="117"/>
      <c r="C55" s="86"/>
      <c r="D55" s="86"/>
      <c r="E55" s="118"/>
      <c r="F55" s="119"/>
      <c r="G55" s="119"/>
      <c r="H55" s="120"/>
      <c r="I55" s="39"/>
      <c r="J55" s="39"/>
      <c r="K55" s="39"/>
      <c r="L55" s="39"/>
      <c r="M55" s="39"/>
    </row>
    <row r="56" spans="1:116" s="64" customFormat="1" ht="30.75" customHeight="1" x14ac:dyDescent="0.35">
      <c r="A56" s="59"/>
      <c r="B56" s="60" t="s">
        <v>36</v>
      </c>
      <c r="C56" s="60" t="s">
        <v>0</v>
      </c>
      <c r="D56" s="61" t="s">
        <v>24</v>
      </c>
      <c r="E56" s="326" t="s">
        <v>18</v>
      </c>
      <c r="F56" s="327"/>
      <c r="G56" s="327"/>
      <c r="H56" s="328"/>
      <c r="I56" s="60" t="s">
        <v>26</v>
      </c>
      <c r="J56" s="61" t="s">
        <v>27</v>
      </c>
      <c r="K56" s="131" t="s">
        <v>20</v>
      </c>
      <c r="L56" s="131" t="s">
        <v>21</v>
      </c>
      <c r="M56" s="38"/>
      <c r="N56" s="63"/>
      <c r="O56" s="297" t="s">
        <v>108</v>
      </c>
      <c r="P56" s="298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</row>
    <row r="57" spans="1:116" x14ac:dyDescent="0.35">
      <c r="B57" s="4"/>
      <c r="C57" s="5"/>
      <c r="D57" s="132"/>
      <c r="E57" s="41"/>
      <c r="F57" s="247"/>
      <c r="G57" s="247"/>
      <c r="H57" s="249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69">
        <f>+K57*J57</f>
        <v>0</v>
      </c>
      <c r="M57" s="39"/>
      <c r="O57" s="299"/>
      <c r="P57" s="300"/>
    </row>
    <row r="58" spans="1:116" x14ac:dyDescent="0.35">
      <c r="B58" s="4"/>
      <c r="C58" s="5"/>
      <c r="D58" s="132"/>
      <c r="E58" s="41"/>
      <c r="F58" s="247"/>
      <c r="G58" s="247"/>
      <c r="H58" s="249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69">
        <f>+K58*J58</f>
        <v>0</v>
      </c>
      <c r="M58" s="39"/>
      <c r="O58" s="299"/>
      <c r="P58" s="300"/>
    </row>
    <row r="59" spans="1:116" x14ac:dyDescent="0.35">
      <c r="B59" s="4"/>
      <c r="C59" s="5"/>
      <c r="D59" s="132"/>
      <c r="E59" s="41"/>
      <c r="F59" s="247"/>
      <c r="G59" s="247"/>
      <c r="H59" s="249"/>
      <c r="I59" s="40"/>
      <c r="J59" s="67"/>
      <c r="K59" s="68">
        <f>IF(AND($E$9="Gran empresa",D59="Recerca"),Desplegables!$F$15,IF(AND($E$9="Gran empresa",D59="Desenvolupament"),Desplegables!$F$18,IF(AND($E$9="Mitjana empresa",D59="Recerca"),Desplegables!$F$14,IF(AND($E$9="Mitjana empresa",D59="Desenvolupament"),Desplegables!$F$17,IF(AND($E$9="Petita empresa",D59="Recerca"),Desplegables!$F$13,IF(AND($E$9="Petita empresa",D59="Desenvolupament"),Desplegables!$F$16,IF(AND($E$9="Acreditat TECNIO"),Desplegables!$F$19,)))))))</f>
        <v>0</v>
      </c>
      <c r="L59" s="69">
        <f>+K59*J59</f>
        <v>0</v>
      </c>
      <c r="M59" s="39"/>
      <c r="O59" s="71"/>
      <c r="P59" s="72"/>
    </row>
    <row r="60" spans="1:116" x14ac:dyDescent="0.35">
      <c r="B60" s="73"/>
      <c r="C60" s="74"/>
      <c r="D60" s="133"/>
      <c r="E60" s="43"/>
      <c r="F60" s="123"/>
      <c r="G60" s="123"/>
      <c r="H60" s="134"/>
      <c r="I60" s="76"/>
      <c r="J60" s="77"/>
      <c r="K60" s="176"/>
      <c r="L60" s="76"/>
      <c r="M60" s="39"/>
      <c r="O60" s="301"/>
      <c r="P60" s="302"/>
    </row>
    <row r="61" spans="1:116" x14ac:dyDescent="0.35">
      <c r="B61" s="135"/>
      <c r="C61" s="135"/>
      <c r="D61" s="79"/>
      <c r="E61" s="325" t="s">
        <v>4</v>
      </c>
      <c r="F61" s="325"/>
      <c r="G61" s="325"/>
      <c r="H61" s="325"/>
      <c r="I61" s="137">
        <f>SUM(I57:I60)</f>
        <v>0</v>
      </c>
      <c r="J61" s="138">
        <f>SUM(J57:J60)</f>
        <v>0</v>
      </c>
      <c r="K61" s="85">
        <f>IF(J61=0,0,L61/J61)</f>
        <v>0</v>
      </c>
      <c r="L61" s="82">
        <f>SUM(L57:L60)</f>
        <v>0</v>
      </c>
      <c r="M61" s="39"/>
    </row>
    <row r="62" spans="1:116" s="27" customFormat="1" x14ac:dyDescent="0.35">
      <c r="A62" s="51"/>
      <c r="B62" s="126"/>
      <c r="C62" s="86"/>
      <c r="D62" s="86"/>
      <c r="E62" s="127"/>
      <c r="F62" s="127"/>
      <c r="G62" s="127"/>
      <c r="H62" s="127"/>
      <c r="I62" s="89"/>
      <c r="J62" s="90"/>
      <c r="K62" s="90"/>
      <c r="L62" s="91"/>
      <c r="M62" s="39"/>
    </row>
    <row r="63" spans="1:116" s="27" customFormat="1" x14ac:dyDescent="0.35">
      <c r="A63" s="51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39"/>
    </row>
    <row r="64" spans="1:116" s="27" customFormat="1" ht="15" thickBot="1" x14ac:dyDescent="0.4">
      <c r="A64" s="51"/>
      <c r="B64" s="55" t="s">
        <v>19</v>
      </c>
      <c r="C64" s="30"/>
      <c r="D64" s="30"/>
      <c r="E64" s="30"/>
      <c r="F64" s="30"/>
      <c r="G64" s="30"/>
      <c r="H64" s="139"/>
      <c r="I64" s="30"/>
      <c r="J64" s="30"/>
      <c r="K64" s="30"/>
      <c r="L64" s="30"/>
      <c r="M64" s="30"/>
      <c r="N64" s="30"/>
      <c r="O64" s="30"/>
      <c r="P64" s="30"/>
    </row>
    <row r="65" spans="1:116" s="1" customFormat="1" x14ac:dyDescent="0.35">
      <c r="A65" s="253"/>
      <c r="B65" s="10" t="s">
        <v>184</v>
      </c>
      <c r="H65" s="254"/>
    </row>
    <row r="66" spans="1:116" s="27" customFormat="1" x14ac:dyDescent="0.35">
      <c r="A66" s="51"/>
      <c r="B66" s="52"/>
      <c r="H66" s="140"/>
      <c r="M66" s="39"/>
    </row>
    <row r="67" spans="1:116" s="64" customFormat="1" ht="30.75" customHeight="1" x14ac:dyDescent="0.35">
      <c r="A67" s="59"/>
      <c r="B67" s="63"/>
      <c r="C67" s="60" t="s">
        <v>0</v>
      </c>
      <c r="D67" s="61" t="s">
        <v>24</v>
      </c>
      <c r="E67" s="326" t="s">
        <v>18</v>
      </c>
      <c r="F67" s="327"/>
      <c r="G67" s="327"/>
      <c r="H67" s="328"/>
      <c r="I67" s="60" t="s">
        <v>26</v>
      </c>
      <c r="J67" s="61" t="s">
        <v>27</v>
      </c>
      <c r="K67" s="131" t="s">
        <v>20</v>
      </c>
      <c r="L67" s="131" t="s">
        <v>21</v>
      </c>
      <c r="M67" s="38"/>
      <c r="N67" s="63"/>
      <c r="O67" s="297" t="s">
        <v>108</v>
      </c>
      <c r="P67" s="298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</row>
    <row r="68" spans="1:116" x14ac:dyDescent="0.35">
      <c r="B68" s="39"/>
      <c r="C68" s="5"/>
      <c r="D68" s="141"/>
      <c r="E68" s="41"/>
      <c r="F68" s="247"/>
      <c r="G68" s="247"/>
      <c r="H68" s="249"/>
      <c r="I68" s="40"/>
      <c r="J68" s="67"/>
      <c r="K68" s="142">
        <f>IF(AND($E$9="Gran empresa",D68="Genèric"),Desplegables!$F$22,IF(AND($E$9="Mitjana empresa",D68="Genèric"),Desplegables!$F$22,IF(AND($E$9="Petita empresa",D68="Genèric"),Desplegables!$F$22,IF(AND($E$9="Acreditat TECNIO",D68="Genèric"),Desplegables!$F$22,))))</f>
        <v>0</v>
      </c>
      <c r="L68" s="143">
        <f>+J68*K68</f>
        <v>0</v>
      </c>
      <c r="M68" s="39"/>
      <c r="O68" s="299"/>
      <c r="P68" s="300"/>
    </row>
    <row r="69" spans="1:116" x14ac:dyDescent="0.35">
      <c r="B69" s="39"/>
      <c r="C69" s="73"/>
      <c r="D69" s="133"/>
      <c r="E69" s="43"/>
      <c r="F69" s="123"/>
      <c r="G69" s="123"/>
      <c r="H69" s="134"/>
      <c r="I69" s="76"/>
      <c r="J69" s="144"/>
      <c r="K69" s="145"/>
      <c r="L69" s="146"/>
      <c r="M69" s="39"/>
      <c r="O69" s="301"/>
      <c r="P69" s="302"/>
    </row>
    <row r="70" spans="1:116" x14ac:dyDescent="0.35">
      <c r="B70" s="126"/>
      <c r="C70" s="135"/>
      <c r="D70" s="135"/>
      <c r="E70" s="311" t="s">
        <v>4</v>
      </c>
      <c r="F70" s="311"/>
      <c r="G70" s="311"/>
      <c r="H70" s="312"/>
      <c r="I70" s="125">
        <f>SUM(I68:I69)</f>
        <v>0</v>
      </c>
      <c r="J70" s="147">
        <f>SUM(J68:J69)</f>
        <v>0</v>
      </c>
      <c r="K70" s="148">
        <f>IF(J70=0,0,L70/J70)</f>
        <v>0</v>
      </c>
      <c r="L70" s="149">
        <f>SUM(L68:L69)</f>
        <v>0</v>
      </c>
      <c r="M70" s="39"/>
    </row>
    <row r="71" spans="1:116" s="27" customFormat="1" x14ac:dyDescent="0.35">
      <c r="A71" s="51"/>
      <c r="B71" s="39"/>
      <c r="I71" s="27" t="str">
        <f>IF(SUM(I68:I69)&gt;3000,"NOTA: Es permet un import màxim de 1.500 euros","")</f>
        <v/>
      </c>
      <c r="J71" s="1" t="str">
        <f>IF(SUM(J68:J69)&gt;3000,"NOTA: Es permet un import màxim de 1.500 euros","")</f>
        <v/>
      </c>
      <c r="L71" s="150"/>
      <c r="M71" s="39"/>
    </row>
    <row r="72" spans="1:116" x14ac:dyDescent="0.35">
      <c r="B72" s="39"/>
      <c r="C72" s="27"/>
      <c r="D72" s="27"/>
      <c r="E72" s="27"/>
      <c r="F72" s="27"/>
      <c r="G72" s="27"/>
      <c r="H72" s="140"/>
      <c r="I72" s="27"/>
      <c r="J72" s="27"/>
      <c r="K72" s="27"/>
      <c r="L72" s="150"/>
      <c r="M72" s="39"/>
    </row>
    <row r="73" spans="1:116" ht="15" thickBot="1" x14ac:dyDescent="0.4">
      <c r="B73" s="151"/>
      <c r="C73" s="152" t="s">
        <v>5</v>
      </c>
      <c r="D73" s="152"/>
      <c r="E73" s="153"/>
      <c r="F73" s="154"/>
      <c r="G73" s="154"/>
      <c r="H73" s="153"/>
      <c r="I73" s="30"/>
      <c r="J73" s="30"/>
      <c r="K73" s="30"/>
      <c r="L73" s="155"/>
      <c r="M73" s="30"/>
      <c r="N73" s="30"/>
    </row>
    <row r="74" spans="1:116" s="64" customFormat="1" ht="30.75" customHeight="1" thickBot="1" x14ac:dyDescent="0.4">
      <c r="A74" s="59"/>
      <c r="B74" s="63"/>
      <c r="C74" s="63"/>
      <c r="D74" s="63"/>
      <c r="E74" s="63"/>
      <c r="F74" s="313" t="s">
        <v>26</v>
      </c>
      <c r="G74" s="314"/>
      <c r="H74" s="314"/>
      <c r="I74" s="315"/>
      <c r="J74" s="304" t="s">
        <v>27</v>
      </c>
      <c r="K74" s="304"/>
      <c r="L74" s="304"/>
      <c r="M74" s="156" t="s">
        <v>20</v>
      </c>
      <c r="N74" s="156" t="s">
        <v>21</v>
      </c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</row>
    <row r="75" spans="1:116" x14ac:dyDescent="0.35">
      <c r="B75" s="27"/>
      <c r="C75" s="316" t="s">
        <v>7</v>
      </c>
      <c r="D75" s="317"/>
      <c r="E75" s="157" t="s">
        <v>1</v>
      </c>
      <c r="F75" s="322">
        <f>+SUMIFS($I$24:$I$27,$C$24:$C$27,$C$75)</f>
        <v>0</v>
      </c>
      <c r="G75" s="322"/>
      <c r="H75" s="322"/>
      <c r="I75" s="323">
        <f>+SUM($F$75:$F$78)</f>
        <v>0</v>
      </c>
      <c r="J75" s="158">
        <f>+SUMIFS($J$24:$J$27,$D$24:$D$27,$C$75)</f>
        <v>0</v>
      </c>
      <c r="K75" s="305">
        <f>+SUM($J$75:$J$78)</f>
        <v>0</v>
      </c>
      <c r="L75" s="305"/>
      <c r="M75" s="159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5" s="160">
        <f>+SUMIFS(L24:L27,D24:D27,C75)</f>
        <v>0</v>
      </c>
    </row>
    <row r="76" spans="1:116" x14ac:dyDescent="0.35">
      <c r="B76" s="27"/>
      <c r="C76" s="318"/>
      <c r="D76" s="319"/>
      <c r="E76" s="157" t="s">
        <v>3</v>
      </c>
      <c r="F76" s="322">
        <f>+SUMIFS($I$46:$I$49,$C$46:$C$49,$C$75)</f>
        <v>0</v>
      </c>
      <c r="G76" s="322"/>
      <c r="H76" s="322"/>
      <c r="I76" s="324"/>
      <c r="J76" s="161">
        <f>+SUMIFS($J$46:$J$49,$D$46:$D$49,$C$75)</f>
        <v>0</v>
      </c>
      <c r="K76" s="306"/>
      <c r="L76" s="306"/>
      <c r="M76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6" s="163">
        <f>+SUMIFS(L46:L49,D46:D49,C75)</f>
        <v>0</v>
      </c>
    </row>
    <row r="77" spans="1:116" x14ac:dyDescent="0.35">
      <c r="B77" s="27"/>
      <c r="C77" s="318"/>
      <c r="D77" s="319"/>
      <c r="E77" s="157" t="s">
        <v>2</v>
      </c>
      <c r="F77" s="322">
        <f>+SUMIFS($I$57:$I$60,$C$57:$C$60,$C$75)</f>
        <v>0</v>
      </c>
      <c r="G77" s="322"/>
      <c r="H77" s="322"/>
      <c r="I77" s="324"/>
      <c r="J77" s="161">
        <f>+SUMIFS($J$57:$J$60,$D$57:$D$60,$C$75)</f>
        <v>0</v>
      </c>
      <c r="K77" s="306"/>
      <c r="L77" s="306"/>
      <c r="M77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7" s="163">
        <f>+SUMIFS(L57:L60,D57:D60,C75)</f>
        <v>0</v>
      </c>
    </row>
    <row r="78" spans="1:116" x14ac:dyDescent="0.35">
      <c r="B78" s="27"/>
      <c r="C78" s="320"/>
      <c r="D78" s="321"/>
      <c r="E78" s="157" t="s">
        <v>14</v>
      </c>
      <c r="F78" s="322">
        <f>+F75*Desplegables!$E$24</f>
        <v>0</v>
      </c>
      <c r="G78" s="322"/>
      <c r="H78" s="322"/>
      <c r="I78" s="324"/>
      <c r="J78" s="161">
        <f>+J75*Desplegables!$E$24</f>
        <v>0</v>
      </c>
      <c r="K78" s="306"/>
      <c r="L78" s="306"/>
      <c r="M78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8" s="163">
        <f>+N75*Desplegables!$E$24</f>
        <v>0</v>
      </c>
    </row>
    <row r="79" spans="1:116" x14ac:dyDescent="0.35">
      <c r="B79" s="27"/>
      <c r="C79" s="316" t="s">
        <v>6</v>
      </c>
      <c r="D79" s="317"/>
      <c r="E79" s="157" t="s">
        <v>1</v>
      </c>
      <c r="F79" s="322">
        <f>+SUMIFS($I$24:$I$27,$C$24:$C$27,$C$79)</f>
        <v>0</v>
      </c>
      <c r="G79" s="322"/>
      <c r="H79" s="322"/>
      <c r="I79" s="324">
        <f>+SUM($F$79:$F$82)</f>
        <v>0</v>
      </c>
      <c r="J79" s="161">
        <f>+SUMIFS($J$24:$J$27,$D$24:$D$27,$C$79)</f>
        <v>0</v>
      </c>
      <c r="K79" s="306">
        <f>+SUM($J$79:$J$82)</f>
        <v>0</v>
      </c>
      <c r="L79" s="306"/>
      <c r="M79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79" s="163">
        <f>+SUMIFS(L24:L27,D24:D27,C79)</f>
        <v>0</v>
      </c>
    </row>
    <row r="80" spans="1:116" x14ac:dyDescent="0.35">
      <c r="B80" s="27"/>
      <c r="C80" s="318"/>
      <c r="D80" s="319"/>
      <c r="E80" s="157" t="s">
        <v>3</v>
      </c>
      <c r="F80" s="322">
        <f>+SUMIFS($I$46:$I$49,$C$46:$C$49,$C$79)</f>
        <v>0</v>
      </c>
      <c r="G80" s="322"/>
      <c r="H80" s="322"/>
      <c r="I80" s="324"/>
      <c r="J80" s="161">
        <f>+SUMIFS($J$46:$J$49,$D$46:$D$49,$C$79)</f>
        <v>0</v>
      </c>
      <c r="K80" s="306"/>
      <c r="L80" s="306"/>
      <c r="M80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0" s="163">
        <f>+SUMIFS(L46:L49,D46:D49,C79)</f>
        <v>0</v>
      </c>
    </row>
    <row r="81" spans="1:14" s="27" customFormat="1" x14ac:dyDescent="0.35">
      <c r="A81" s="51"/>
      <c r="C81" s="318"/>
      <c r="D81" s="319"/>
      <c r="E81" s="157" t="s">
        <v>2</v>
      </c>
      <c r="F81" s="322">
        <f>+SUMIFS($I$57:$I$60,$C$57:$C$60,$C$79)</f>
        <v>0</v>
      </c>
      <c r="G81" s="322"/>
      <c r="H81" s="322"/>
      <c r="I81" s="324"/>
      <c r="J81" s="161">
        <f>+SUMIFS($J$57:$J$60,$D$57:$D$60,$C$79)</f>
        <v>0</v>
      </c>
      <c r="K81" s="306"/>
      <c r="L81" s="306"/>
      <c r="M81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1" s="163">
        <f>+SUMIFS(L57:L60,D57:D60,C79)</f>
        <v>0</v>
      </c>
    </row>
    <row r="82" spans="1:14" s="27" customFormat="1" x14ac:dyDescent="0.35">
      <c r="A82" s="51"/>
      <c r="C82" s="320"/>
      <c r="D82" s="321"/>
      <c r="E82" s="157" t="s">
        <v>14</v>
      </c>
      <c r="F82" s="322">
        <f>+F79*Desplegables!$E$24</f>
        <v>0</v>
      </c>
      <c r="G82" s="322"/>
      <c r="H82" s="322"/>
      <c r="I82" s="324"/>
      <c r="J82" s="161">
        <f>+J79*Desplegables!$E$24</f>
        <v>0</v>
      </c>
      <c r="K82" s="306"/>
      <c r="L82" s="306"/>
      <c r="M82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2" s="163">
        <f>+N79*Desplegables!$E$24</f>
        <v>0</v>
      </c>
    </row>
    <row r="83" spans="1:14" s="27" customFormat="1" ht="15" thickBot="1" x14ac:dyDescent="0.4">
      <c r="A83" s="51"/>
      <c r="C83" s="356" t="s">
        <v>30</v>
      </c>
      <c r="D83" s="357"/>
      <c r="E83" s="164" t="s">
        <v>31</v>
      </c>
      <c r="F83" s="358">
        <f>+SUMIFS($I$68:$I$69,$C$68:$C$69,$C$83)</f>
        <v>0</v>
      </c>
      <c r="G83" s="358"/>
      <c r="H83" s="358"/>
      <c r="I83" s="165">
        <f>$F$83</f>
        <v>0</v>
      </c>
      <c r="J83" s="166">
        <f>+SUMIFS($J$68:$J$69,$D$68:$D$69,$C$83)</f>
        <v>0</v>
      </c>
      <c r="K83" s="307">
        <f>$J$83</f>
        <v>0</v>
      </c>
      <c r="L83" s="308"/>
      <c r="M83" s="167">
        <f>IF(AND($E$9="Gran empresa",C83="Genèric"),Desplegables!$F$22,IF(AND($E$9="Mitjana empresa",C83="Genèric"),Desplegables!$F$22,IF(AND($E$9="Petita empresa",C83="Genèric"),Desplegables!$F$22,IF(AND($E$9="Acreditat TECNIO",C83="Genèric"),Desplegables!$F$22,))))</f>
        <v>0</v>
      </c>
      <c r="N83" s="168">
        <f>+SUM(L68:L69)</f>
        <v>0</v>
      </c>
    </row>
    <row r="84" spans="1:14" s="27" customFormat="1" ht="15.5" x14ac:dyDescent="0.35">
      <c r="A84" s="51"/>
      <c r="E84" s="169" t="s">
        <v>41</v>
      </c>
      <c r="F84" s="348">
        <f>SUM($F$75:$F$83)</f>
        <v>0</v>
      </c>
      <c r="G84" s="349"/>
      <c r="H84" s="349"/>
      <c r="I84" s="350"/>
      <c r="J84" s="309">
        <f>SUM($K$75:$K$83)</f>
        <v>0</v>
      </c>
      <c r="K84" s="310"/>
      <c r="L84" s="310"/>
      <c r="M84" s="170">
        <f>IF($J$84=0,0,$N$84/$J$84)</f>
        <v>0</v>
      </c>
      <c r="N84" s="171">
        <f>IF(AND($E$9="Acreditat TECNIO",SUM(N75:N83)&gt;Desplegables!H22),Desplegables!H22,IF(AND(E9&gt;"Acreditat TECNIO",SUM(N75:N83)&gt;Desplegables!H19),Desplegables!H19,SUM(N75:N83)))</f>
        <v>0</v>
      </c>
    </row>
    <row r="85" spans="1:14" s="27" customFormat="1" ht="15.5" x14ac:dyDescent="0.35">
      <c r="A85" s="51"/>
      <c r="E85" s="169"/>
      <c r="F85" s="355"/>
      <c r="G85" s="355"/>
      <c r="H85" s="355"/>
      <c r="I85" s="355"/>
      <c r="J85" s="303"/>
      <c r="K85" s="303"/>
      <c r="L85" s="303"/>
      <c r="M85" s="172"/>
      <c r="N85" s="173" t="str">
        <f>IF(OR($N$84=100000,$N$84=250000),"NOTA: Ajut limitat per superar màxim establert","")</f>
        <v/>
      </c>
    </row>
    <row r="86" spans="1:14" s="27" customFormat="1" x14ac:dyDescent="0.35">
      <c r="A86" s="51"/>
    </row>
    <row r="87" spans="1:14" s="27" customFormat="1" x14ac:dyDescent="0.35">
      <c r="A87" s="51"/>
    </row>
    <row r="88" spans="1:14" s="27" customFormat="1" x14ac:dyDescent="0.35">
      <c r="A88" s="51"/>
      <c r="C88" s="174" t="s">
        <v>107</v>
      </c>
      <c r="D88" s="32"/>
      <c r="E88" s="32"/>
      <c r="F88" s="32"/>
      <c r="G88" s="32"/>
      <c r="H88" s="32"/>
      <c r="I88" s="32"/>
    </row>
    <row r="89" spans="1:14" s="27" customFormat="1" x14ac:dyDescent="0.35">
      <c r="A89" s="51"/>
      <c r="C89" s="39"/>
      <c r="D89" s="39"/>
      <c r="E89" s="39"/>
      <c r="F89" s="39"/>
      <c r="G89" s="39"/>
      <c r="H89" s="39"/>
      <c r="I89" s="39"/>
    </row>
    <row r="90" spans="1:14" s="27" customFormat="1" ht="15" thickBot="1" x14ac:dyDescent="0.4">
      <c r="A90" s="51"/>
      <c r="C90" s="351" t="s">
        <v>126</v>
      </c>
      <c r="D90" s="351"/>
      <c r="E90" s="351"/>
      <c r="F90" s="351" t="s">
        <v>83</v>
      </c>
      <c r="G90" s="351"/>
      <c r="H90" s="351"/>
      <c r="I90" s="351"/>
    </row>
    <row r="91" spans="1:14" s="27" customFormat="1" ht="15.5" x14ac:dyDescent="0.35">
      <c r="A91" s="51"/>
      <c r="C91" s="352">
        <f>IF(AND($E$8="Gran empresa",$C$75="Recerca"),$I$75,IF(AND($E$8="Mitjana empresa",$C$75="Recerca"),$I$75,IF(AND($E$8="Petita empresa",$C$75="Recerca"),$I$75,IF($E$8="Acreditat TECNIO",0,))))</f>
        <v>0</v>
      </c>
      <c r="D91" s="352"/>
      <c r="E91" s="352"/>
      <c r="F91" s="352">
        <f>IF(AND($E$8="Gran empresa",$C$79="Desenvolupament"),$I$79,IF(AND($E$8="Mitjana empresa",$C$79="Desenvolupament"),$I$79,IF(AND($E$8="Petita empresa",$C$79="Desenvolupament"),$I$79,IF($E$8="Acreditat TECNIO",0,))))</f>
        <v>0</v>
      </c>
      <c r="G91" s="353"/>
      <c r="H91" s="353"/>
      <c r="I91" s="353"/>
    </row>
    <row r="92" spans="1:14" s="27" customFormat="1" ht="15" thickBot="1" x14ac:dyDescent="0.4">
      <c r="A92" s="51"/>
      <c r="C92" s="351" t="s">
        <v>89</v>
      </c>
      <c r="D92" s="351"/>
      <c r="E92" s="351"/>
      <c r="F92" s="351" t="s">
        <v>82</v>
      </c>
      <c r="G92" s="351"/>
      <c r="H92" s="351"/>
      <c r="I92" s="351"/>
    </row>
    <row r="93" spans="1:14" s="27" customFormat="1" ht="15.5" x14ac:dyDescent="0.35">
      <c r="A93" s="51"/>
      <c r="C93" s="354">
        <f>IF($C$83="Genèric",$I$83)</f>
        <v>0</v>
      </c>
      <c r="D93" s="354"/>
      <c r="E93" s="354"/>
      <c r="F93" s="352">
        <f>IF($E$8="Acreditat TECNIO",SUM($I$75+$I$79),0)</f>
        <v>0</v>
      </c>
      <c r="G93" s="353"/>
      <c r="H93" s="353"/>
      <c r="I93" s="353"/>
    </row>
    <row r="94" spans="1:14" s="27" customFormat="1" ht="15" thickBot="1" x14ac:dyDescent="0.4">
      <c r="A94" s="51"/>
      <c r="C94" s="39"/>
      <c r="D94" s="39"/>
      <c r="E94" s="39"/>
      <c r="F94" s="351" t="s">
        <v>81</v>
      </c>
      <c r="G94" s="351"/>
      <c r="H94" s="351"/>
      <c r="I94" s="351"/>
    </row>
    <row r="95" spans="1:14" s="27" customFormat="1" ht="15.5" x14ac:dyDescent="0.35">
      <c r="A95" s="51"/>
      <c r="C95" s="39"/>
      <c r="D95" s="39"/>
      <c r="E95" s="39"/>
      <c r="F95" s="352">
        <f>$F$84</f>
        <v>0</v>
      </c>
      <c r="G95" s="353"/>
      <c r="H95" s="353"/>
      <c r="I95" s="353"/>
    </row>
    <row r="96" spans="1:14" s="27" customFormat="1" x14ac:dyDescent="0.35">
      <c r="A96" s="51"/>
      <c r="C96" s="39"/>
      <c r="D96" s="39"/>
      <c r="E96" s="39"/>
      <c r="F96" s="39"/>
      <c r="G96" s="39"/>
      <c r="H96" s="39"/>
      <c r="I96" s="39"/>
    </row>
    <row r="97" spans="1:9" s="27" customFormat="1" x14ac:dyDescent="0.35">
      <c r="A97" s="51"/>
      <c r="C97" s="39"/>
      <c r="D97" s="39"/>
      <c r="E97" s="39"/>
      <c r="F97" s="39"/>
      <c r="G97" s="39"/>
      <c r="H97" s="39"/>
      <c r="I97" s="39"/>
    </row>
    <row r="98" spans="1:9" s="27" customFormat="1" x14ac:dyDescent="0.35">
      <c r="A98" s="51"/>
    </row>
    <row r="99" spans="1:9" s="27" customFormat="1" x14ac:dyDescent="0.35">
      <c r="A99" s="51"/>
    </row>
    <row r="100" spans="1:9" s="27" customFormat="1" x14ac:dyDescent="0.35">
      <c r="A100" s="51"/>
    </row>
    <row r="101" spans="1:9" s="27" customFormat="1" x14ac:dyDescent="0.35">
      <c r="A101" s="51"/>
    </row>
    <row r="102" spans="1:9" s="27" customFormat="1" x14ac:dyDescent="0.35">
      <c r="A102" s="51"/>
    </row>
    <row r="103" spans="1:9" s="27" customFormat="1" x14ac:dyDescent="0.35">
      <c r="A103" s="51"/>
    </row>
    <row r="104" spans="1:9" s="27" customFormat="1" x14ac:dyDescent="0.35">
      <c r="A104" s="51"/>
    </row>
    <row r="105" spans="1:9" s="27" customFormat="1" x14ac:dyDescent="0.35">
      <c r="A105" s="51"/>
    </row>
    <row r="106" spans="1:9" s="27" customFormat="1" x14ac:dyDescent="0.35">
      <c r="A106" s="51"/>
    </row>
    <row r="107" spans="1:9" s="27" customFormat="1" x14ac:dyDescent="0.35">
      <c r="A107" s="51"/>
    </row>
    <row r="108" spans="1:9" s="27" customFormat="1" x14ac:dyDescent="0.35">
      <c r="A108" s="51"/>
    </row>
    <row r="109" spans="1:9" s="27" customFormat="1" x14ac:dyDescent="0.35">
      <c r="A109" s="51"/>
    </row>
    <row r="110" spans="1:9" s="27" customFormat="1" x14ac:dyDescent="0.35">
      <c r="A110" s="51"/>
    </row>
    <row r="111" spans="1:9" s="27" customFormat="1" x14ac:dyDescent="0.35">
      <c r="A111" s="51"/>
    </row>
    <row r="112" spans="1:9" s="27" customFormat="1" x14ac:dyDescent="0.35">
      <c r="A112" s="51"/>
    </row>
    <row r="113" spans="1:1" s="27" customFormat="1" x14ac:dyDescent="0.35">
      <c r="A113" s="51"/>
    </row>
    <row r="114" spans="1:1" s="27" customFormat="1" x14ac:dyDescent="0.35">
      <c r="A114" s="51"/>
    </row>
    <row r="115" spans="1:1" s="27" customFormat="1" x14ac:dyDescent="0.35">
      <c r="A115" s="51"/>
    </row>
    <row r="116" spans="1:1" s="27" customFormat="1" x14ac:dyDescent="0.35">
      <c r="A116" s="51"/>
    </row>
    <row r="117" spans="1:1" s="27" customFormat="1" x14ac:dyDescent="0.35">
      <c r="A117" s="51"/>
    </row>
    <row r="118" spans="1:1" s="27" customFormat="1" x14ac:dyDescent="0.35">
      <c r="A118" s="51"/>
    </row>
    <row r="119" spans="1:1" s="27" customFormat="1" x14ac:dyDescent="0.35">
      <c r="A119" s="51"/>
    </row>
    <row r="120" spans="1:1" s="27" customFormat="1" x14ac:dyDescent="0.35">
      <c r="A120" s="51"/>
    </row>
    <row r="121" spans="1:1" s="27" customFormat="1" x14ac:dyDescent="0.35">
      <c r="A121" s="51"/>
    </row>
    <row r="122" spans="1:1" s="27" customFormat="1" x14ac:dyDescent="0.35">
      <c r="A122" s="51"/>
    </row>
    <row r="123" spans="1:1" s="27" customFormat="1" x14ac:dyDescent="0.35">
      <c r="A123" s="51"/>
    </row>
    <row r="124" spans="1:1" s="27" customFormat="1" x14ac:dyDescent="0.35">
      <c r="A124" s="51"/>
    </row>
    <row r="125" spans="1:1" s="27" customFormat="1" x14ac:dyDescent="0.35">
      <c r="A125" s="51"/>
    </row>
    <row r="126" spans="1:1" s="27" customFormat="1" x14ac:dyDescent="0.35">
      <c r="A126" s="51"/>
    </row>
    <row r="127" spans="1:1" s="27" customFormat="1" x14ac:dyDescent="0.35">
      <c r="A127" s="51"/>
    </row>
    <row r="128" spans="1:1" s="27" customFormat="1" x14ac:dyDescent="0.35">
      <c r="A128" s="51"/>
    </row>
    <row r="129" spans="1:1" s="27" customFormat="1" x14ac:dyDescent="0.35">
      <c r="A129" s="51"/>
    </row>
    <row r="130" spans="1:1" s="27" customFormat="1" x14ac:dyDescent="0.35">
      <c r="A130" s="51"/>
    </row>
    <row r="131" spans="1:1" s="27" customFormat="1" x14ac:dyDescent="0.35">
      <c r="A131" s="51"/>
    </row>
    <row r="132" spans="1:1" s="27" customFormat="1" x14ac:dyDescent="0.35">
      <c r="A132" s="51"/>
    </row>
    <row r="133" spans="1:1" s="27" customFormat="1" x14ac:dyDescent="0.35">
      <c r="A133" s="51"/>
    </row>
    <row r="134" spans="1:1" s="27" customFormat="1" x14ac:dyDescent="0.35">
      <c r="A134" s="51"/>
    </row>
    <row r="135" spans="1:1" s="27" customFormat="1" x14ac:dyDescent="0.35">
      <c r="A135" s="51"/>
    </row>
    <row r="136" spans="1:1" s="27" customFormat="1" x14ac:dyDescent="0.35">
      <c r="A136" s="51"/>
    </row>
    <row r="137" spans="1:1" s="27" customFormat="1" x14ac:dyDescent="0.35">
      <c r="A137" s="51"/>
    </row>
    <row r="138" spans="1:1" s="27" customFormat="1" x14ac:dyDescent="0.35">
      <c r="A138" s="51"/>
    </row>
    <row r="139" spans="1:1" s="27" customFormat="1" x14ac:dyDescent="0.35">
      <c r="A139" s="51"/>
    </row>
    <row r="140" spans="1:1" s="27" customFormat="1" x14ac:dyDescent="0.35">
      <c r="A140" s="51"/>
    </row>
    <row r="141" spans="1:1" s="27" customFormat="1" x14ac:dyDescent="0.35">
      <c r="A141" s="51"/>
    </row>
    <row r="142" spans="1:1" s="27" customFormat="1" x14ac:dyDescent="0.35">
      <c r="A142" s="51"/>
    </row>
    <row r="143" spans="1:1" s="27" customFormat="1" x14ac:dyDescent="0.35">
      <c r="A143" s="51"/>
    </row>
    <row r="144" spans="1:1" s="27" customFormat="1" x14ac:dyDescent="0.35">
      <c r="A144" s="51"/>
    </row>
    <row r="145" spans="1:1" s="27" customFormat="1" x14ac:dyDescent="0.35">
      <c r="A145" s="51"/>
    </row>
    <row r="146" spans="1:1" s="27" customFormat="1" x14ac:dyDescent="0.35">
      <c r="A146" s="51"/>
    </row>
    <row r="147" spans="1:1" s="27" customFormat="1" x14ac:dyDescent="0.35">
      <c r="A147" s="51"/>
    </row>
    <row r="148" spans="1:1" s="27" customFormat="1" x14ac:dyDescent="0.35">
      <c r="A148" s="51"/>
    </row>
    <row r="149" spans="1:1" s="27" customFormat="1" x14ac:dyDescent="0.35">
      <c r="A149" s="51"/>
    </row>
    <row r="150" spans="1:1" s="27" customFormat="1" x14ac:dyDescent="0.35">
      <c r="A150" s="51"/>
    </row>
    <row r="151" spans="1:1" s="27" customFormat="1" x14ac:dyDescent="0.35">
      <c r="A151" s="51"/>
    </row>
    <row r="152" spans="1:1" s="27" customFormat="1" x14ac:dyDescent="0.35">
      <c r="A152" s="51"/>
    </row>
    <row r="153" spans="1:1" s="27" customFormat="1" x14ac:dyDescent="0.35">
      <c r="A153" s="51"/>
    </row>
    <row r="154" spans="1:1" s="27" customFormat="1" x14ac:dyDescent="0.35">
      <c r="A154" s="51"/>
    </row>
    <row r="155" spans="1:1" s="27" customFormat="1" x14ac:dyDescent="0.35">
      <c r="A155" s="51"/>
    </row>
    <row r="156" spans="1:1" s="27" customFormat="1" x14ac:dyDescent="0.35">
      <c r="A156" s="51"/>
    </row>
    <row r="157" spans="1:1" s="27" customFormat="1" x14ac:dyDescent="0.35">
      <c r="A157" s="51"/>
    </row>
    <row r="158" spans="1:1" s="27" customFormat="1" x14ac:dyDescent="0.35">
      <c r="A158" s="51"/>
    </row>
    <row r="159" spans="1:1" s="27" customFormat="1" x14ac:dyDescent="0.35">
      <c r="A159" s="51"/>
    </row>
    <row r="160" spans="1:1" s="27" customFormat="1" x14ac:dyDescent="0.35">
      <c r="A160" s="51"/>
    </row>
    <row r="161" spans="1:1" s="27" customFormat="1" x14ac:dyDescent="0.35">
      <c r="A161" s="51"/>
    </row>
    <row r="162" spans="1:1" s="27" customFormat="1" x14ac:dyDescent="0.35">
      <c r="A162" s="51"/>
    </row>
    <row r="163" spans="1:1" s="27" customFormat="1" x14ac:dyDescent="0.35">
      <c r="A163" s="51"/>
    </row>
    <row r="164" spans="1:1" s="27" customFormat="1" x14ac:dyDescent="0.35">
      <c r="A164" s="51"/>
    </row>
    <row r="165" spans="1:1" s="27" customFormat="1" x14ac:dyDescent="0.35">
      <c r="A165" s="51"/>
    </row>
    <row r="166" spans="1:1" s="27" customFormat="1" x14ac:dyDescent="0.35">
      <c r="A166" s="51"/>
    </row>
    <row r="167" spans="1:1" s="27" customFormat="1" x14ac:dyDescent="0.35">
      <c r="A167" s="51"/>
    </row>
    <row r="168" spans="1:1" s="27" customFormat="1" x14ac:dyDescent="0.35">
      <c r="A168" s="51"/>
    </row>
    <row r="169" spans="1:1" s="27" customFormat="1" x14ac:dyDescent="0.35">
      <c r="A169" s="51"/>
    </row>
    <row r="170" spans="1:1" s="27" customFormat="1" x14ac:dyDescent="0.35">
      <c r="A170" s="51"/>
    </row>
    <row r="171" spans="1:1" s="27" customFormat="1" x14ac:dyDescent="0.35">
      <c r="A171" s="51"/>
    </row>
    <row r="172" spans="1:1" s="27" customFormat="1" x14ac:dyDescent="0.35">
      <c r="A172" s="51"/>
    </row>
    <row r="173" spans="1:1" s="27" customFormat="1" x14ac:dyDescent="0.35">
      <c r="A173" s="51"/>
    </row>
    <row r="174" spans="1:1" s="27" customFormat="1" x14ac:dyDescent="0.35">
      <c r="A174" s="51"/>
    </row>
    <row r="175" spans="1:1" s="27" customFormat="1" x14ac:dyDescent="0.35">
      <c r="A175" s="51"/>
    </row>
    <row r="176" spans="1:1" s="27" customFormat="1" x14ac:dyDescent="0.35">
      <c r="A176" s="51"/>
    </row>
    <row r="177" spans="1:1" s="27" customFormat="1" x14ac:dyDescent="0.35">
      <c r="A177" s="51"/>
    </row>
    <row r="178" spans="1:1" s="27" customFormat="1" x14ac:dyDescent="0.35">
      <c r="A178" s="51"/>
    </row>
    <row r="179" spans="1:1" s="27" customFormat="1" x14ac:dyDescent="0.35">
      <c r="A179" s="51"/>
    </row>
    <row r="180" spans="1:1" s="27" customFormat="1" x14ac:dyDescent="0.35">
      <c r="A180" s="51"/>
    </row>
    <row r="181" spans="1:1" s="27" customFormat="1" x14ac:dyDescent="0.35">
      <c r="A181" s="51"/>
    </row>
    <row r="182" spans="1:1" s="27" customFormat="1" x14ac:dyDescent="0.35">
      <c r="A182" s="51"/>
    </row>
    <row r="183" spans="1:1" s="27" customFormat="1" x14ac:dyDescent="0.35">
      <c r="A183" s="51"/>
    </row>
    <row r="184" spans="1:1" s="27" customFormat="1" x14ac:dyDescent="0.35">
      <c r="A184" s="51"/>
    </row>
    <row r="185" spans="1:1" s="27" customFormat="1" x14ac:dyDescent="0.35">
      <c r="A185" s="51"/>
    </row>
    <row r="186" spans="1:1" s="27" customFormat="1" x14ac:dyDescent="0.35">
      <c r="A186" s="51"/>
    </row>
    <row r="187" spans="1:1" s="27" customFormat="1" x14ac:dyDescent="0.35">
      <c r="A187" s="51"/>
    </row>
    <row r="188" spans="1:1" s="27" customFormat="1" x14ac:dyDescent="0.35">
      <c r="A188" s="51"/>
    </row>
    <row r="189" spans="1:1" s="27" customFormat="1" x14ac:dyDescent="0.35">
      <c r="A189" s="51"/>
    </row>
    <row r="190" spans="1:1" s="27" customFormat="1" x14ac:dyDescent="0.35">
      <c r="A190" s="51"/>
    </row>
    <row r="191" spans="1:1" s="27" customFormat="1" x14ac:dyDescent="0.35">
      <c r="A191" s="51"/>
    </row>
    <row r="192" spans="1:1" s="27" customFormat="1" x14ac:dyDescent="0.35">
      <c r="A192" s="51"/>
    </row>
    <row r="193" spans="1:1" s="27" customFormat="1" x14ac:dyDescent="0.35">
      <c r="A193" s="51"/>
    </row>
    <row r="194" spans="1:1" s="27" customFormat="1" x14ac:dyDescent="0.35">
      <c r="A194" s="51"/>
    </row>
    <row r="195" spans="1:1" s="27" customFormat="1" x14ac:dyDescent="0.35">
      <c r="A195" s="51"/>
    </row>
    <row r="196" spans="1:1" s="27" customFormat="1" x14ac:dyDescent="0.35">
      <c r="A196" s="51"/>
    </row>
    <row r="197" spans="1:1" s="27" customFormat="1" x14ac:dyDescent="0.35">
      <c r="A197" s="51"/>
    </row>
    <row r="198" spans="1:1" s="27" customFormat="1" x14ac:dyDescent="0.35">
      <c r="A198" s="51"/>
    </row>
    <row r="199" spans="1:1" s="27" customFormat="1" x14ac:dyDescent="0.35">
      <c r="A199" s="51"/>
    </row>
    <row r="200" spans="1:1" s="27" customFormat="1" x14ac:dyDescent="0.35">
      <c r="A200" s="51"/>
    </row>
    <row r="201" spans="1:1" s="27" customFormat="1" x14ac:dyDescent="0.35">
      <c r="A201" s="51"/>
    </row>
    <row r="202" spans="1:1" s="27" customFormat="1" x14ac:dyDescent="0.35">
      <c r="A202" s="51"/>
    </row>
    <row r="203" spans="1:1" s="27" customFormat="1" x14ac:dyDescent="0.35">
      <c r="A203" s="51"/>
    </row>
    <row r="204" spans="1:1" s="27" customFormat="1" x14ac:dyDescent="0.35">
      <c r="A204" s="51"/>
    </row>
    <row r="205" spans="1:1" s="27" customFormat="1" x14ac:dyDescent="0.35">
      <c r="A205" s="51"/>
    </row>
    <row r="206" spans="1:1" s="27" customFormat="1" x14ac:dyDescent="0.35">
      <c r="A206" s="51"/>
    </row>
    <row r="207" spans="1:1" s="27" customFormat="1" x14ac:dyDescent="0.35">
      <c r="A207" s="51"/>
    </row>
    <row r="208" spans="1:1" s="27" customFormat="1" x14ac:dyDescent="0.35">
      <c r="A208" s="51"/>
    </row>
    <row r="209" spans="1:1" s="27" customFormat="1" x14ac:dyDescent="0.35">
      <c r="A209" s="51"/>
    </row>
    <row r="210" spans="1:1" s="27" customFormat="1" x14ac:dyDescent="0.35">
      <c r="A210" s="51"/>
    </row>
    <row r="211" spans="1:1" s="27" customFormat="1" x14ac:dyDescent="0.35">
      <c r="A211" s="51"/>
    </row>
    <row r="212" spans="1:1" s="27" customFormat="1" x14ac:dyDescent="0.35">
      <c r="A212" s="51"/>
    </row>
    <row r="213" spans="1:1" s="27" customFormat="1" x14ac:dyDescent="0.35">
      <c r="A213" s="51"/>
    </row>
    <row r="214" spans="1:1" s="27" customFormat="1" x14ac:dyDescent="0.35">
      <c r="A214" s="51"/>
    </row>
    <row r="215" spans="1:1" s="27" customFormat="1" x14ac:dyDescent="0.35">
      <c r="A215" s="51"/>
    </row>
    <row r="216" spans="1:1" s="27" customFormat="1" x14ac:dyDescent="0.35">
      <c r="A216" s="51"/>
    </row>
    <row r="217" spans="1:1" s="27" customFormat="1" x14ac:dyDescent="0.35">
      <c r="A217" s="51"/>
    </row>
    <row r="218" spans="1:1" s="27" customFormat="1" x14ac:dyDescent="0.35">
      <c r="A218" s="51"/>
    </row>
    <row r="219" spans="1:1" s="27" customFormat="1" x14ac:dyDescent="0.35">
      <c r="A219" s="51"/>
    </row>
    <row r="220" spans="1:1" s="27" customFormat="1" x14ac:dyDescent="0.35">
      <c r="A220" s="51"/>
    </row>
    <row r="221" spans="1:1" s="27" customFormat="1" x14ac:dyDescent="0.35">
      <c r="A221" s="51"/>
    </row>
    <row r="222" spans="1:1" s="27" customFormat="1" x14ac:dyDescent="0.35">
      <c r="A222" s="51"/>
    </row>
    <row r="223" spans="1:1" s="27" customFormat="1" x14ac:dyDescent="0.35">
      <c r="A223" s="51"/>
    </row>
    <row r="224" spans="1:1" s="27" customFormat="1" x14ac:dyDescent="0.35">
      <c r="A224" s="51"/>
    </row>
    <row r="225" spans="1:1" s="27" customFormat="1" x14ac:dyDescent="0.35">
      <c r="A225" s="51"/>
    </row>
    <row r="226" spans="1:1" s="27" customFormat="1" x14ac:dyDescent="0.35">
      <c r="A226" s="51"/>
    </row>
    <row r="227" spans="1:1" s="27" customFormat="1" x14ac:dyDescent="0.35">
      <c r="A227" s="51"/>
    </row>
    <row r="228" spans="1:1" s="27" customFormat="1" x14ac:dyDescent="0.35">
      <c r="A228" s="51"/>
    </row>
    <row r="229" spans="1:1" s="27" customFormat="1" x14ac:dyDescent="0.35">
      <c r="A229" s="51"/>
    </row>
    <row r="230" spans="1:1" s="27" customFormat="1" x14ac:dyDescent="0.35">
      <c r="A230" s="51"/>
    </row>
    <row r="231" spans="1:1" s="27" customFormat="1" x14ac:dyDescent="0.35">
      <c r="A231" s="51"/>
    </row>
    <row r="232" spans="1:1" s="27" customFormat="1" x14ac:dyDescent="0.35">
      <c r="A232" s="51"/>
    </row>
    <row r="233" spans="1:1" s="27" customFormat="1" x14ac:dyDescent="0.35">
      <c r="A233" s="51"/>
    </row>
    <row r="234" spans="1:1" s="27" customFormat="1" x14ac:dyDescent="0.35">
      <c r="A234" s="51"/>
    </row>
    <row r="235" spans="1:1" s="27" customFormat="1" x14ac:dyDescent="0.35">
      <c r="A235" s="51"/>
    </row>
    <row r="236" spans="1:1" s="27" customFormat="1" x14ac:dyDescent="0.35">
      <c r="A236" s="51"/>
    </row>
    <row r="237" spans="1:1" s="27" customFormat="1" x14ac:dyDescent="0.35">
      <c r="A237" s="51"/>
    </row>
    <row r="238" spans="1:1" s="27" customFormat="1" x14ac:dyDescent="0.35">
      <c r="A238" s="51"/>
    </row>
    <row r="239" spans="1:1" s="27" customFormat="1" x14ac:dyDescent="0.35">
      <c r="A239" s="51"/>
    </row>
    <row r="240" spans="1:1" s="27" customFormat="1" x14ac:dyDescent="0.35">
      <c r="A240" s="51"/>
    </row>
    <row r="241" spans="1:1" s="27" customFormat="1" x14ac:dyDescent="0.35">
      <c r="A241" s="51"/>
    </row>
    <row r="242" spans="1:1" s="27" customFormat="1" x14ac:dyDescent="0.35">
      <c r="A242" s="51"/>
    </row>
    <row r="243" spans="1:1" s="27" customFormat="1" x14ac:dyDescent="0.35">
      <c r="A243" s="51"/>
    </row>
    <row r="244" spans="1:1" s="27" customFormat="1" x14ac:dyDescent="0.35">
      <c r="A244" s="51"/>
    </row>
    <row r="245" spans="1:1" s="27" customFormat="1" x14ac:dyDescent="0.35">
      <c r="A245" s="51"/>
    </row>
    <row r="246" spans="1:1" s="27" customFormat="1" x14ac:dyDescent="0.35">
      <c r="A246" s="51"/>
    </row>
    <row r="247" spans="1:1" s="27" customFormat="1" x14ac:dyDescent="0.35">
      <c r="A247" s="51"/>
    </row>
    <row r="248" spans="1:1" s="27" customFormat="1" x14ac:dyDescent="0.35">
      <c r="A248" s="51"/>
    </row>
    <row r="249" spans="1:1" s="27" customFormat="1" x14ac:dyDescent="0.35">
      <c r="A249" s="51"/>
    </row>
    <row r="250" spans="1:1" s="27" customFormat="1" x14ac:dyDescent="0.35">
      <c r="A250" s="51"/>
    </row>
    <row r="251" spans="1:1" s="27" customFormat="1" x14ac:dyDescent="0.35">
      <c r="A251" s="51"/>
    </row>
    <row r="252" spans="1:1" s="27" customFormat="1" x14ac:dyDescent="0.35">
      <c r="A252" s="51"/>
    </row>
    <row r="253" spans="1:1" s="27" customFormat="1" x14ac:dyDescent="0.35">
      <c r="A253" s="51"/>
    </row>
    <row r="254" spans="1:1" s="27" customFormat="1" x14ac:dyDescent="0.35">
      <c r="A254" s="51"/>
    </row>
    <row r="255" spans="1:1" s="27" customFormat="1" x14ac:dyDescent="0.35">
      <c r="A255" s="51"/>
    </row>
    <row r="256" spans="1:1" s="27" customFormat="1" x14ac:dyDescent="0.35">
      <c r="A256" s="51"/>
    </row>
    <row r="257" spans="1:1" s="27" customFormat="1" x14ac:dyDescent="0.35">
      <c r="A257" s="51"/>
    </row>
    <row r="258" spans="1:1" s="27" customFormat="1" x14ac:dyDescent="0.35">
      <c r="A258" s="51"/>
    </row>
    <row r="259" spans="1:1" s="27" customFormat="1" x14ac:dyDescent="0.35">
      <c r="A259" s="51"/>
    </row>
    <row r="260" spans="1:1" s="27" customFormat="1" x14ac:dyDescent="0.35">
      <c r="A260" s="51"/>
    </row>
    <row r="261" spans="1:1" s="27" customFormat="1" x14ac:dyDescent="0.35">
      <c r="A261" s="51"/>
    </row>
    <row r="262" spans="1:1" s="27" customFormat="1" x14ac:dyDescent="0.35">
      <c r="A262" s="51"/>
    </row>
    <row r="263" spans="1:1" s="27" customFormat="1" x14ac:dyDescent="0.35">
      <c r="A263" s="51"/>
    </row>
    <row r="264" spans="1:1" s="27" customFormat="1" x14ac:dyDescent="0.35">
      <c r="A264" s="51"/>
    </row>
    <row r="265" spans="1:1" s="27" customFormat="1" x14ac:dyDescent="0.35">
      <c r="A265" s="51"/>
    </row>
    <row r="266" spans="1:1" s="27" customFormat="1" x14ac:dyDescent="0.35">
      <c r="A266" s="51"/>
    </row>
    <row r="267" spans="1:1" s="27" customFormat="1" x14ac:dyDescent="0.35">
      <c r="A267" s="51"/>
    </row>
    <row r="268" spans="1:1" s="27" customFormat="1" x14ac:dyDescent="0.35">
      <c r="A268" s="51"/>
    </row>
    <row r="269" spans="1:1" s="27" customFormat="1" x14ac:dyDescent="0.35">
      <c r="A269" s="51"/>
    </row>
    <row r="270" spans="1:1" s="27" customFormat="1" x14ac:dyDescent="0.35">
      <c r="A270" s="51"/>
    </row>
    <row r="271" spans="1:1" s="27" customFormat="1" x14ac:dyDescent="0.35">
      <c r="A271" s="51"/>
    </row>
    <row r="272" spans="1:1" s="27" customFormat="1" x14ac:dyDescent="0.35">
      <c r="A272" s="51"/>
    </row>
    <row r="273" spans="1:1" s="27" customFormat="1" x14ac:dyDescent="0.35">
      <c r="A273" s="51"/>
    </row>
    <row r="274" spans="1:1" s="27" customFormat="1" x14ac:dyDescent="0.35">
      <c r="A274" s="51"/>
    </row>
    <row r="275" spans="1:1" s="27" customFormat="1" x14ac:dyDescent="0.35">
      <c r="A275" s="51"/>
    </row>
    <row r="276" spans="1:1" s="27" customFormat="1" x14ac:dyDescent="0.35">
      <c r="A276" s="51"/>
    </row>
    <row r="277" spans="1:1" s="27" customFormat="1" x14ac:dyDescent="0.35">
      <c r="A277" s="51"/>
    </row>
    <row r="278" spans="1:1" s="27" customFormat="1" x14ac:dyDescent="0.35">
      <c r="A278" s="51"/>
    </row>
    <row r="279" spans="1:1" s="27" customFormat="1" x14ac:dyDescent="0.35">
      <c r="A279" s="51"/>
    </row>
    <row r="280" spans="1:1" s="27" customFormat="1" x14ac:dyDescent="0.35">
      <c r="A280" s="51"/>
    </row>
    <row r="281" spans="1:1" s="27" customFormat="1" x14ac:dyDescent="0.35">
      <c r="A281" s="51"/>
    </row>
    <row r="282" spans="1:1" s="27" customFormat="1" x14ac:dyDescent="0.35">
      <c r="A282" s="51"/>
    </row>
    <row r="283" spans="1:1" s="27" customFormat="1" x14ac:dyDescent="0.35">
      <c r="A283" s="51"/>
    </row>
    <row r="284" spans="1:1" s="27" customFormat="1" x14ac:dyDescent="0.35">
      <c r="A284" s="51"/>
    </row>
    <row r="285" spans="1:1" s="27" customFormat="1" x14ac:dyDescent="0.35">
      <c r="A285" s="51"/>
    </row>
    <row r="286" spans="1:1" s="27" customFormat="1" x14ac:dyDescent="0.35">
      <c r="A286" s="51"/>
    </row>
    <row r="287" spans="1:1" s="27" customFormat="1" x14ac:dyDescent="0.35">
      <c r="A287" s="51"/>
    </row>
    <row r="288" spans="1:1" s="27" customFormat="1" x14ac:dyDescent="0.35">
      <c r="A288" s="51"/>
    </row>
    <row r="289" spans="1:1" s="27" customFormat="1" x14ac:dyDescent="0.35">
      <c r="A289" s="51"/>
    </row>
    <row r="290" spans="1:1" s="27" customFormat="1" x14ac:dyDescent="0.35">
      <c r="A290" s="51"/>
    </row>
    <row r="291" spans="1:1" s="27" customFormat="1" x14ac:dyDescent="0.35">
      <c r="A291" s="51"/>
    </row>
    <row r="292" spans="1:1" s="27" customFormat="1" x14ac:dyDescent="0.35">
      <c r="A292" s="51"/>
    </row>
    <row r="293" spans="1:1" s="27" customFormat="1" x14ac:dyDescent="0.35">
      <c r="A293" s="51"/>
    </row>
    <row r="294" spans="1:1" s="27" customFormat="1" x14ac:dyDescent="0.35">
      <c r="A294" s="51"/>
    </row>
    <row r="295" spans="1:1" s="27" customFormat="1" x14ac:dyDescent="0.35">
      <c r="A295" s="51"/>
    </row>
    <row r="296" spans="1:1" s="27" customFormat="1" x14ac:dyDescent="0.35">
      <c r="A296" s="51"/>
    </row>
    <row r="297" spans="1:1" s="27" customFormat="1" x14ac:dyDescent="0.35">
      <c r="A297" s="51"/>
    </row>
    <row r="298" spans="1:1" s="27" customFormat="1" x14ac:dyDescent="0.35">
      <c r="A298" s="51"/>
    </row>
    <row r="299" spans="1:1" s="27" customFormat="1" x14ac:dyDescent="0.35">
      <c r="A299" s="51"/>
    </row>
    <row r="300" spans="1:1" s="27" customFormat="1" x14ac:dyDescent="0.35">
      <c r="A300" s="51"/>
    </row>
    <row r="301" spans="1:1" s="27" customFormat="1" x14ac:dyDescent="0.35">
      <c r="A301" s="51"/>
    </row>
    <row r="302" spans="1:1" s="27" customFormat="1" x14ac:dyDescent="0.35">
      <c r="A302" s="51"/>
    </row>
    <row r="303" spans="1:1" s="27" customFormat="1" x14ac:dyDescent="0.35">
      <c r="A303" s="51"/>
    </row>
    <row r="304" spans="1:1" s="27" customFormat="1" x14ac:dyDescent="0.35">
      <c r="A304" s="51"/>
    </row>
    <row r="305" spans="1:1" s="27" customFormat="1" x14ac:dyDescent="0.35">
      <c r="A305" s="51"/>
    </row>
    <row r="306" spans="1:1" s="27" customFormat="1" x14ac:dyDescent="0.35">
      <c r="A306" s="51"/>
    </row>
    <row r="307" spans="1:1" s="27" customFormat="1" x14ac:dyDescent="0.35">
      <c r="A307" s="51"/>
    </row>
    <row r="308" spans="1:1" s="27" customFormat="1" x14ac:dyDescent="0.35">
      <c r="A308" s="51"/>
    </row>
    <row r="309" spans="1:1" s="27" customFormat="1" x14ac:dyDescent="0.35">
      <c r="A309" s="51"/>
    </row>
    <row r="310" spans="1:1" s="27" customFormat="1" x14ac:dyDescent="0.35">
      <c r="A310" s="51"/>
    </row>
    <row r="311" spans="1:1" s="27" customFormat="1" x14ac:dyDescent="0.35">
      <c r="A311" s="51"/>
    </row>
    <row r="312" spans="1:1" s="27" customFormat="1" x14ac:dyDescent="0.35">
      <c r="A312" s="51"/>
    </row>
    <row r="313" spans="1:1" s="27" customFormat="1" x14ac:dyDescent="0.35">
      <c r="A313" s="51"/>
    </row>
    <row r="314" spans="1:1" s="27" customFormat="1" x14ac:dyDescent="0.35">
      <c r="A314" s="51"/>
    </row>
    <row r="315" spans="1:1" s="27" customFormat="1" x14ac:dyDescent="0.35">
      <c r="A315" s="51"/>
    </row>
    <row r="316" spans="1:1" s="27" customFormat="1" x14ac:dyDescent="0.35">
      <c r="A316" s="51"/>
    </row>
    <row r="317" spans="1:1" s="27" customFormat="1" x14ac:dyDescent="0.35">
      <c r="A317" s="51"/>
    </row>
    <row r="318" spans="1:1" s="27" customFormat="1" x14ac:dyDescent="0.35">
      <c r="A318" s="51"/>
    </row>
    <row r="319" spans="1:1" s="27" customFormat="1" x14ac:dyDescent="0.35">
      <c r="A319" s="51"/>
    </row>
    <row r="320" spans="1:1" s="27" customFormat="1" x14ac:dyDescent="0.35">
      <c r="A320" s="51"/>
    </row>
    <row r="321" spans="1:1" s="27" customFormat="1" x14ac:dyDescent="0.35">
      <c r="A321" s="51"/>
    </row>
    <row r="322" spans="1:1" s="27" customFormat="1" x14ac:dyDescent="0.35">
      <c r="A322" s="51"/>
    </row>
    <row r="323" spans="1:1" s="27" customFormat="1" x14ac:dyDescent="0.35">
      <c r="A323" s="51"/>
    </row>
    <row r="324" spans="1:1" s="27" customFormat="1" x14ac:dyDescent="0.35">
      <c r="A324" s="51"/>
    </row>
    <row r="325" spans="1:1" s="27" customFormat="1" x14ac:dyDescent="0.35">
      <c r="A325" s="51"/>
    </row>
    <row r="326" spans="1:1" s="27" customFormat="1" x14ac:dyDescent="0.35">
      <c r="A326" s="51"/>
    </row>
    <row r="327" spans="1:1" s="27" customFormat="1" x14ac:dyDescent="0.35">
      <c r="A327" s="51"/>
    </row>
    <row r="328" spans="1:1" s="27" customFormat="1" x14ac:dyDescent="0.35">
      <c r="A328" s="51"/>
    </row>
    <row r="329" spans="1:1" s="27" customFormat="1" x14ac:dyDescent="0.35">
      <c r="A329" s="51"/>
    </row>
    <row r="330" spans="1:1" s="27" customFormat="1" x14ac:dyDescent="0.35">
      <c r="A330" s="51"/>
    </row>
    <row r="331" spans="1:1" s="27" customFormat="1" x14ac:dyDescent="0.35">
      <c r="A331" s="51"/>
    </row>
    <row r="332" spans="1:1" s="27" customFormat="1" x14ac:dyDescent="0.35">
      <c r="A332" s="51"/>
    </row>
    <row r="333" spans="1:1" s="27" customFormat="1" x14ac:dyDescent="0.35">
      <c r="A333" s="51"/>
    </row>
    <row r="334" spans="1:1" s="27" customFormat="1" x14ac:dyDescent="0.35">
      <c r="A334" s="51"/>
    </row>
    <row r="335" spans="1:1" s="27" customFormat="1" x14ac:dyDescent="0.35">
      <c r="A335" s="51"/>
    </row>
    <row r="336" spans="1:1" s="27" customFormat="1" x14ac:dyDescent="0.35">
      <c r="A336" s="51"/>
    </row>
    <row r="337" spans="1:1" s="27" customFormat="1" x14ac:dyDescent="0.35">
      <c r="A337" s="51"/>
    </row>
    <row r="338" spans="1:1" s="27" customFormat="1" x14ac:dyDescent="0.35">
      <c r="A338" s="51"/>
    </row>
    <row r="339" spans="1:1" s="27" customFormat="1" x14ac:dyDescent="0.35">
      <c r="A339" s="51"/>
    </row>
    <row r="340" spans="1:1" s="27" customFormat="1" x14ac:dyDescent="0.35">
      <c r="A340" s="51"/>
    </row>
    <row r="341" spans="1:1" s="27" customFormat="1" x14ac:dyDescent="0.35">
      <c r="A341" s="51"/>
    </row>
    <row r="342" spans="1:1" s="27" customFormat="1" x14ac:dyDescent="0.35">
      <c r="A342" s="51"/>
    </row>
    <row r="343" spans="1:1" s="27" customFormat="1" x14ac:dyDescent="0.35">
      <c r="A343" s="51"/>
    </row>
    <row r="344" spans="1:1" s="27" customFormat="1" x14ac:dyDescent="0.35">
      <c r="A344" s="51"/>
    </row>
    <row r="345" spans="1:1" s="27" customFormat="1" x14ac:dyDescent="0.35">
      <c r="A345" s="51"/>
    </row>
    <row r="346" spans="1:1" s="27" customFormat="1" x14ac:dyDescent="0.35">
      <c r="A346" s="51"/>
    </row>
    <row r="347" spans="1:1" s="27" customFormat="1" x14ac:dyDescent="0.35">
      <c r="A347" s="51"/>
    </row>
    <row r="348" spans="1:1" s="27" customFormat="1" x14ac:dyDescent="0.35">
      <c r="A348" s="51"/>
    </row>
    <row r="349" spans="1:1" s="27" customFormat="1" x14ac:dyDescent="0.35">
      <c r="A349" s="51"/>
    </row>
    <row r="350" spans="1:1" s="27" customFormat="1" x14ac:dyDescent="0.35">
      <c r="A350" s="51"/>
    </row>
    <row r="351" spans="1:1" s="27" customFormat="1" x14ac:dyDescent="0.35">
      <c r="A351" s="51"/>
    </row>
    <row r="352" spans="1:1" s="27" customFormat="1" x14ac:dyDescent="0.35">
      <c r="A352" s="51"/>
    </row>
    <row r="353" spans="1:1" s="27" customFormat="1" x14ac:dyDescent="0.35">
      <c r="A353" s="51"/>
    </row>
    <row r="354" spans="1:1" s="27" customFormat="1" x14ac:dyDescent="0.35">
      <c r="A354" s="51"/>
    </row>
    <row r="355" spans="1:1" s="27" customFormat="1" x14ac:dyDescent="0.35">
      <c r="A355" s="51"/>
    </row>
    <row r="356" spans="1:1" s="27" customFormat="1" x14ac:dyDescent="0.35">
      <c r="A356" s="51"/>
    </row>
    <row r="357" spans="1:1" s="27" customFormat="1" x14ac:dyDescent="0.35">
      <c r="A357" s="51"/>
    </row>
    <row r="358" spans="1:1" s="27" customFormat="1" x14ac:dyDescent="0.35">
      <c r="A358" s="51"/>
    </row>
    <row r="359" spans="1:1" s="27" customFormat="1" x14ac:dyDescent="0.35">
      <c r="A359" s="51"/>
    </row>
    <row r="360" spans="1:1" s="27" customFormat="1" x14ac:dyDescent="0.35">
      <c r="A360" s="51"/>
    </row>
    <row r="361" spans="1:1" s="27" customFormat="1" x14ac:dyDescent="0.35">
      <c r="A361" s="51"/>
    </row>
    <row r="362" spans="1:1" s="27" customFormat="1" x14ac:dyDescent="0.35">
      <c r="A362" s="51"/>
    </row>
    <row r="363" spans="1:1" s="27" customFormat="1" x14ac:dyDescent="0.35">
      <c r="A363" s="51"/>
    </row>
    <row r="364" spans="1:1" s="27" customFormat="1" x14ac:dyDescent="0.35">
      <c r="A364" s="51"/>
    </row>
    <row r="365" spans="1:1" s="27" customFormat="1" x14ac:dyDescent="0.35">
      <c r="A365" s="51"/>
    </row>
    <row r="366" spans="1:1" s="27" customFormat="1" x14ac:dyDescent="0.35">
      <c r="A366" s="51"/>
    </row>
    <row r="367" spans="1:1" s="27" customFormat="1" x14ac:dyDescent="0.35">
      <c r="A367" s="51"/>
    </row>
    <row r="368" spans="1:1" s="27" customFormat="1" x14ac:dyDescent="0.35">
      <c r="A368" s="51"/>
    </row>
    <row r="369" spans="1:1" s="27" customFormat="1" x14ac:dyDescent="0.35">
      <c r="A369" s="51"/>
    </row>
    <row r="370" spans="1:1" s="27" customFormat="1" x14ac:dyDescent="0.35">
      <c r="A370" s="51"/>
    </row>
    <row r="371" spans="1:1" s="27" customFormat="1" x14ac:dyDescent="0.35">
      <c r="A371" s="51"/>
    </row>
    <row r="372" spans="1:1" s="27" customFormat="1" x14ac:dyDescent="0.35">
      <c r="A372" s="51"/>
    </row>
    <row r="373" spans="1:1" s="27" customFormat="1" x14ac:dyDescent="0.35">
      <c r="A373" s="51"/>
    </row>
    <row r="374" spans="1:1" s="27" customFormat="1" x14ac:dyDescent="0.35">
      <c r="A374" s="51"/>
    </row>
    <row r="375" spans="1:1" s="27" customFormat="1" x14ac:dyDescent="0.35">
      <c r="A375" s="51"/>
    </row>
    <row r="376" spans="1:1" s="27" customFormat="1" x14ac:dyDescent="0.35">
      <c r="A376" s="51"/>
    </row>
    <row r="377" spans="1:1" s="27" customFormat="1" x14ac:dyDescent="0.35">
      <c r="A377" s="51"/>
    </row>
    <row r="378" spans="1:1" s="27" customFormat="1" x14ac:dyDescent="0.35">
      <c r="A378" s="51"/>
    </row>
    <row r="379" spans="1:1" s="27" customFormat="1" x14ac:dyDescent="0.35">
      <c r="A379" s="51"/>
    </row>
    <row r="380" spans="1:1" s="27" customFormat="1" x14ac:dyDescent="0.35">
      <c r="A380" s="51"/>
    </row>
    <row r="381" spans="1:1" s="27" customFormat="1" x14ac:dyDescent="0.35">
      <c r="A381" s="51"/>
    </row>
    <row r="382" spans="1:1" s="27" customFormat="1" x14ac:dyDescent="0.35">
      <c r="A382" s="51"/>
    </row>
    <row r="383" spans="1:1" s="27" customFormat="1" x14ac:dyDescent="0.35">
      <c r="A383" s="51"/>
    </row>
    <row r="384" spans="1:1" s="27" customFormat="1" x14ac:dyDescent="0.35">
      <c r="A384" s="51"/>
    </row>
    <row r="385" spans="1:1" s="27" customFormat="1" x14ac:dyDescent="0.35">
      <c r="A385" s="51"/>
    </row>
    <row r="386" spans="1:1" s="27" customFormat="1" x14ac:dyDescent="0.35">
      <c r="A386" s="51"/>
    </row>
    <row r="387" spans="1:1" s="27" customFormat="1" x14ac:dyDescent="0.35">
      <c r="A387" s="51"/>
    </row>
    <row r="388" spans="1:1" s="27" customFormat="1" x14ac:dyDescent="0.35">
      <c r="A388" s="51"/>
    </row>
    <row r="389" spans="1:1" s="27" customFormat="1" x14ac:dyDescent="0.35">
      <c r="A389" s="51"/>
    </row>
    <row r="390" spans="1:1" s="27" customFormat="1" x14ac:dyDescent="0.35">
      <c r="A390" s="51"/>
    </row>
    <row r="391" spans="1:1" s="27" customFormat="1" x14ac:dyDescent="0.35">
      <c r="A391" s="51"/>
    </row>
    <row r="392" spans="1:1" s="27" customFormat="1" x14ac:dyDescent="0.35">
      <c r="A392" s="51"/>
    </row>
    <row r="393" spans="1:1" s="27" customFormat="1" x14ac:dyDescent="0.35">
      <c r="A393" s="51"/>
    </row>
    <row r="394" spans="1:1" s="27" customFormat="1" x14ac:dyDescent="0.35">
      <c r="A394" s="51"/>
    </row>
    <row r="395" spans="1:1" s="27" customFormat="1" x14ac:dyDescent="0.35">
      <c r="A395" s="51"/>
    </row>
    <row r="396" spans="1:1" s="27" customFormat="1" x14ac:dyDescent="0.35">
      <c r="A396" s="51"/>
    </row>
    <row r="397" spans="1:1" s="27" customFormat="1" x14ac:dyDescent="0.35">
      <c r="A397" s="51"/>
    </row>
    <row r="398" spans="1:1" s="27" customFormat="1" x14ac:dyDescent="0.35">
      <c r="A398" s="51"/>
    </row>
    <row r="399" spans="1:1" s="27" customFormat="1" x14ac:dyDescent="0.35">
      <c r="A399" s="51"/>
    </row>
    <row r="400" spans="1:1" s="27" customFormat="1" x14ac:dyDescent="0.35">
      <c r="A400" s="51"/>
    </row>
    <row r="401" spans="1:1" s="27" customFormat="1" x14ac:dyDescent="0.35">
      <c r="A401" s="51"/>
    </row>
    <row r="402" spans="1:1" s="27" customFormat="1" x14ac:dyDescent="0.35">
      <c r="A402" s="51"/>
    </row>
    <row r="403" spans="1:1" s="27" customFormat="1" x14ac:dyDescent="0.35">
      <c r="A403" s="51"/>
    </row>
    <row r="404" spans="1:1" s="27" customFormat="1" x14ac:dyDescent="0.35">
      <c r="A404" s="51"/>
    </row>
    <row r="405" spans="1:1" s="27" customFormat="1" x14ac:dyDescent="0.35">
      <c r="A405" s="51"/>
    </row>
    <row r="406" spans="1:1" s="27" customFormat="1" x14ac:dyDescent="0.35">
      <c r="A406" s="51"/>
    </row>
    <row r="407" spans="1:1" s="27" customFormat="1" x14ac:dyDescent="0.35">
      <c r="A407" s="51"/>
    </row>
    <row r="408" spans="1:1" s="27" customFormat="1" x14ac:dyDescent="0.35">
      <c r="A408" s="51"/>
    </row>
    <row r="409" spans="1:1" s="27" customFormat="1" x14ac:dyDescent="0.35">
      <c r="A409" s="51"/>
    </row>
    <row r="410" spans="1:1" s="27" customFormat="1" x14ac:dyDescent="0.35">
      <c r="A410" s="51"/>
    </row>
    <row r="411" spans="1:1" s="27" customFormat="1" x14ac:dyDescent="0.35">
      <c r="A411" s="51"/>
    </row>
    <row r="412" spans="1:1" s="27" customFormat="1" x14ac:dyDescent="0.35">
      <c r="A412" s="51"/>
    </row>
    <row r="413" spans="1:1" s="27" customFormat="1" x14ac:dyDescent="0.35">
      <c r="A413" s="51"/>
    </row>
    <row r="414" spans="1:1" s="27" customFormat="1" x14ac:dyDescent="0.35">
      <c r="A414" s="51"/>
    </row>
    <row r="415" spans="1:1" s="27" customFormat="1" x14ac:dyDescent="0.35">
      <c r="A415" s="51"/>
    </row>
    <row r="416" spans="1:1" s="27" customFormat="1" x14ac:dyDescent="0.35">
      <c r="A416" s="51"/>
    </row>
    <row r="417" spans="1:1" s="27" customFormat="1" x14ac:dyDescent="0.35">
      <c r="A417" s="51"/>
    </row>
    <row r="418" spans="1:1" s="27" customFormat="1" x14ac:dyDescent="0.35">
      <c r="A418" s="51"/>
    </row>
    <row r="419" spans="1:1" s="27" customFormat="1" x14ac:dyDescent="0.35">
      <c r="A419" s="51"/>
    </row>
    <row r="420" spans="1:1" s="27" customFormat="1" x14ac:dyDescent="0.35">
      <c r="A420" s="51"/>
    </row>
    <row r="421" spans="1:1" s="27" customFormat="1" x14ac:dyDescent="0.35">
      <c r="A421" s="51"/>
    </row>
    <row r="422" spans="1:1" s="27" customFormat="1" x14ac:dyDescent="0.35">
      <c r="A422" s="51"/>
    </row>
    <row r="423" spans="1:1" s="27" customFormat="1" x14ac:dyDescent="0.35">
      <c r="A423" s="51"/>
    </row>
    <row r="424" spans="1:1" s="27" customFormat="1" x14ac:dyDescent="0.35">
      <c r="A424" s="51"/>
    </row>
    <row r="425" spans="1:1" s="27" customFormat="1" x14ac:dyDescent="0.35">
      <c r="A425" s="51"/>
    </row>
    <row r="426" spans="1:1" s="27" customFormat="1" x14ac:dyDescent="0.35">
      <c r="A426" s="51"/>
    </row>
    <row r="427" spans="1:1" s="27" customFormat="1" x14ac:dyDescent="0.35">
      <c r="A427" s="51"/>
    </row>
    <row r="428" spans="1:1" s="27" customFormat="1" x14ac:dyDescent="0.35">
      <c r="A428" s="51"/>
    </row>
    <row r="429" spans="1:1" s="27" customFormat="1" x14ac:dyDescent="0.35">
      <c r="A429" s="51"/>
    </row>
    <row r="430" spans="1:1" s="27" customFormat="1" x14ac:dyDescent="0.35">
      <c r="A430" s="51"/>
    </row>
    <row r="431" spans="1:1" s="27" customFormat="1" x14ac:dyDescent="0.35">
      <c r="A431" s="51"/>
    </row>
    <row r="432" spans="1:1" s="27" customFormat="1" x14ac:dyDescent="0.35">
      <c r="A432" s="51"/>
    </row>
    <row r="433" spans="1:1" s="27" customFormat="1" x14ac:dyDescent="0.35">
      <c r="A433" s="51"/>
    </row>
    <row r="434" spans="1:1" s="27" customFormat="1" x14ac:dyDescent="0.35">
      <c r="A434" s="51"/>
    </row>
    <row r="435" spans="1:1" s="27" customFormat="1" x14ac:dyDescent="0.35">
      <c r="A435" s="51"/>
    </row>
    <row r="436" spans="1:1" s="27" customFormat="1" x14ac:dyDescent="0.35">
      <c r="A436" s="51"/>
    </row>
    <row r="437" spans="1:1" s="27" customFormat="1" x14ac:dyDescent="0.35">
      <c r="A437" s="51"/>
    </row>
    <row r="438" spans="1:1" s="27" customFormat="1" x14ac:dyDescent="0.35">
      <c r="A438" s="51"/>
    </row>
    <row r="439" spans="1:1" s="27" customFormat="1" x14ac:dyDescent="0.35">
      <c r="A439" s="51"/>
    </row>
    <row r="440" spans="1:1" s="27" customFormat="1" x14ac:dyDescent="0.35">
      <c r="A440" s="51"/>
    </row>
    <row r="441" spans="1:1" s="27" customFormat="1" x14ac:dyDescent="0.35">
      <c r="A441" s="51"/>
    </row>
    <row r="442" spans="1:1" s="27" customFormat="1" x14ac:dyDescent="0.35">
      <c r="A442" s="51"/>
    </row>
    <row r="443" spans="1:1" s="27" customFormat="1" x14ac:dyDescent="0.35">
      <c r="A443" s="51"/>
    </row>
    <row r="444" spans="1:1" s="27" customFormat="1" x14ac:dyDescent="0.35">
      <c r="A444" s="51"/>
    </row>
    <row r="445" spans="1:1" s="27" customFormat="1" x14ac:dyDescent="0.35">
      <c r="A445" s="51"/>
    </row>
    <row r="446" spans="1:1" s="27" customFormat="1" x14ac:dyDescent="0.35">
      <c r="A446" s="51"/>
    </row>
    <row r="447" spans="1:1" s="27" customFormat="1" x14ac:dyDescent="0.35">
      <c r="A447" s="51"/>
    </row>
    <row r="448" spans="1:1" s="27" customFormat="1" x14ac:dyDescent="0.35">
      <c r="A448" s="51"/>
    </row>
    <row r="449" spans="1:2" s="27" customFormat="1" x14ac:dyDescent="0.35">
      <c r="A449" s="51"/>
    </row>
    <row r="450" spans="1:2" s="27" customFormat="1" x14ac:dyDescent="0.35">
      <c r="A450" s="51"/>
    </row>
    <row r="451" spans="1:2" s="27" customFormat="1" x14ac:dyDescent="0.35">
      <c r="A451" s="51"/>
    </row>
    <row r="452" spans="1:2" s="27" customFormat="1" x14ac:dyDescent="0.35">
      <c r="A452" s="51"/>
    </row>
    <row r="453" spans="1:2" s="27" customFormat="1" x14ac:dyDescent="0.35">
      <c r="A453" s="51"/>
    </row>
    <row r="454" spans="1:2" s="27" customFormat="1" x14ac:dyDescent="0.35">
      <c r="A454" s="51"/>
    </row>
    <row r="455" spans="1:2" s="27" customFormat="1" x14ac:dyDescent="0.35">
      <c r="A455" s="51"/>
    </row>
    <row r="456" spans="1:2" s="27" customFormat="1" x14ac:dyDescent="0.35">
      <c r="A456" s="51"/>
    </row>
    <row r="457" spans="1:2" s="27" customFormat="1" x14ac:dyDescent="0.35">
      <c r="A457" s="51"/>
    </row>
    <row r="458" spans="1:2" s="27" customFormat="1" x14ac:dyDescent="0.35">
      <c r="A458" s="51"/>
    </row>
    <row r="459" spans="1:2" s="27" customFormat="1" x14ac:dyDescent="0.35">
      <c r="A459" s="51"/>
    </row>
    <row r="460" spans="1:2" s="27" customFormat="1" x14ac:dyDescent="0.35">
      <c r="A460" s="51"/>
    </row>
    <row r="461" spans="1:2" s="27" customFormat="1" x14ac:dyDescent="0.35">
      <c r="A461" s="51"/>
    </row>
    <row r="462" spans="1:2" s="27" customFormat="1" x14ac:dyDescent="0.35">
      <c r="A462" s="51"/>
    </row>
    <row r="463" spans="1:2" s="27" customFormat="1" x14ac:dyDescent="0.35">
      <c r="A463" s="51"/>
    </row>
    <row r="464" spans="1:2" s="27" customFormat="1" x14ac:dyDescent="0.35">
      <c r="A464" s="51"/>
      <c r="B464" s="70"/>
    </row>
    <row r="465" spans="1:2" s="27" customFormat="1" x14ac:dyDescent="0.35">
      <c r="A465" s="51"/>
      <c r="B465" s="70"/>
    </row>
    <row r="466" spans="1:2" s="27" customFormat="1" x14ac:dyDescent="0.35">
      <c r="A466" s="51"/>
      <c r="B466" s="70"/>
    </row>
    <row r="467" spans="1:2" s="27" customFormat="1" x14ac:dyDescent="0.35">
      <c r="A467" s="51"/>
      <c r="B467" s="70"/>
    </row>
    <row r="468" spans="1:2" s="27" customFormat="1" x14ac:dyDescent="0.35">
      <c r="A468" s="51"/>
      <c r="B468" s="70"/>
    </row>
    <row r="469" spans="1:2" s="27" customFormat="1" x14ac:dyDescent="0.35">
      <c r="A469" s="51"/>
      <c r="B469" s="70"/>
    </row>
    <row r="470" spans="1:2" s="27" customFormat="1" x14ac:dyDescent="0.35">
      <c r="A470" s="51"/>
      <c r="B470" s="70"/>
    </row>
    <row r="471" spans="1:2" s="27" customFormat="1" x14ac:dyDescent="0.35">
      <c r="A471" s="51"/>
      <c r="B471" s="70"/>
    </row>
    <row r="472" spans="1:2" s="27" customFormat="1" x14ac:dyDescent="0.35">
      <c r="A472" s="51"/>
      <c r="B472" s="70"/>
    </row>
    <row r="473" spans="1:2" s="27" customFormat="1" x14ac:dyDescent="0.35">
      <c r="A473" s="51"/>
      <c r="B473" s="70"/>
    </row>
    <row r="474" spans="1:2" s="27" customFormat="1" x14ac:dyDescent="0.35">
      <c r="A474" s="51"/>
      <c r="B474" s="70"/>
    </row>
    <row r="475" spans="1:2" s="27" customFormat="1" x14ac:dyDescent="0.35">
      <c r="A475" s="51"/>
      <c r="B475" s="70"/>
    </row>
    <row r="476" spans="1:2" s="27" customFormat="1" x14ac:dyDescent="0.35">
      <c r="A476" s="51"/>
      <c r="B476" s="70"/>
    </row>
    <row r="477" spans="1:2" s="27" customFormat="1" x14ac:dyDescent="0.35">
      <c r="A477" s="51"/>
      <c r="B477" s="70"/>
    </row>
    <row r="478" spans="1:2" s="27" customFormat="1" x14ac:dyDescent="0.35">
      <c r="A478" s="51"/>
      <c r="B478" s="70"/>
    </row>
    <row r="479" spans="1:2" s="27" customFormat="1" x14ac:dyDescent="0.35">
      <c r="A479" s="51"/>
      <c r="B479" s="70"/>
    </row>
    <row r="480" spans="1:2" s="27" customFormat="1" x14ac:dyDescent="0.35">
      <c r="A480" s="51"/>
      <c r="B480" s="70"/>
    </row>
    <row r="481" spans="1:2" s="27" customFormat="1" x14ac:dyDescent="0.35">
      <c r="A481" s="51"/>
      <c r="B481" s="70"/>
    </row>
    <row r="482" spans="1:2" s="27" customFormat="1" x14ac:dyDescent="0.35">
      <c r="A482" s="51"/>
      <c r="B482" s="70"/>
    </row>
    <row r="483" spans="1:2" s="27" customFormat="1" x14ac:dyDescent="0.35">
      <c r="A483" s="51"/>
      <c r="B483" s="70"/>
    </row>
    <row r="484" spans="1:2" s="27" customFormat="1" x14ac:dyDescent="0.35">
      <c r="A484" s="51"/>
      <c r="B484" s="70"/>
    </row>
    <row r="485" spans="1:2" s="27" customFormat="1" x14ac:dyDescent="0.35">
      <c r="A485" s="51"/>
      <c r="B485" s="70"/>
    </row>
    <row r="486" spans="1:2" s="27" customFormat="1" x14ac:dyDescent="0.35">
      <c r="A486" s="51"/>
      <c r="B486" s="70"/>
    </row>
    <row r="487" spans="1:2" s="27" customFormat="1" x14ac:dyDescent="0.35">
      <c r="A487" s="51"/>
      <c r="B487" s="70"/>
    </row>
    <row r="488" spans="1:2" s="27" customFormat="1" x14ac:dyDescent="0.35">
      <c r="A488" s="51"/>
      <c r="B488" s="70"/>
    </row>
    <row r="489" spans="1:2" s="27" customFormat="1" x14ac:dyDescent="0.35">
      <c r="A489" s="51"/>
      <c r="B489" s="70"/>
    </row>
    <row r="490" spans="1:2" s="27" customFormat="1" x14ac:dyDescent="0.35">
      <c r="A490" s="51"/>
      <c r="B490" s="70"/>
    </row>
    <row r="491" spans="1:2" s="27" customFormat="1" x14ac:dyDescent="0.35">
      <c r="A491" s="51"/>
      <c r="B491" s="70"/>
    </row>
    <row r="492" spans="1:2" s="27" customFormat="1" x14ac:dyDescent="0.35">
      <c r="A492" s="51"/>
      <c r="B492" s="70"/>
    </row>
    <row r="493" spans="1:2" s="27" customFormat="1" x14ac:dyDescent="0.35">
      <c r="A493" s="51"/>
      <c r="B493" s="70"/>
    </row>
    <row r="494" spans="1:2" s="27" customFormat="1" x14ac:dyDescent="0.35">
      <c r="A494" s="51"/>
      <c r="B494" s="70"/>
    </row>
    <row r="495" spans="1:2" s="27" customFormat="1" x14ac:dyDescent="0.35">
      <c r="A495" s="51"/>
      <c r="B495" s="70"/>
    </row>
    <row r="496" spans="1:2" s="27" customFormat="1" x14ac:dyDescent="0.35">
      <c r="A496" s="51"/>
      <c r="B496" s="70"/>
    </row>
    <row r="497" spans="1:2" s="27" customFormat="1" x14ac:dyDescent="0.35">
      <c r="A497" s="51"/>
      <c r="B497" s="70"/>
    </row>
    <row r="498" spans="1:2" s="27" customFormat="1" x14ac:dyDescent="0.35">
      <c r="A498" s="51"/>
      <c r="B498" s="70"/>
    </row>
    <row r="499" spans="1:2" s="27" customFormat="1" x14ac:dyDescent="0.35">
      <c r="A499" s="51"/>
      <c r="B499" s="70"/>
    </row>
    <row r="500" spans="1:2" s="27" customFormat="1" x14ac:dyDescent="0.35">
      <c r="A500" s="51"/>
      <c r="B500" s="70"/>
    </row>
    <row r="501" spans="1:2" s="27" customFormat="1" x14ac:dyDescent="0.35">
      <c r="A501" s="51"/>
      <c r="B501" s="70"/>
    </row>
    <row r="502" spans="1:2" s="27" customFormat="1" x14ac:dyDescent="0.35">
      <c r="A502" s="51"/>
      <c r="B502" s="70"/>
    </row>
    <row r="503" spans="1:2" s="27" customFormat="1" x14ac:dyDescent="0.35">
      <c r="A503" s="51"/>
      <c r="B503" s="70"/>
    </row>
    <row r="504" spans="1:2" s="27" customFormat="1" x14ac:dyDescent="0.35">
      <c r="A504" s="51"/>
      <c r="B504" s="70"/>
    </row>
    <row r="505" spans="1:2" s="27" customFormat="1" x14ac:dyDescent="0.35">
      <c r="A505" s="51"/>
      <c r="B505" s="70"/>
    </row>
    <row r="506" spans="1:2" s="27" customFormat="1" x14ac:dyDescent="0.35">
      <c r="A506" s="51"/>
      <c r="B506" s="70"/>
    </row>
    <row r="507" spans="1:2" s="27" customFormat="1" x14ac:dyDescent="0.35">
      <c r="A507" s="51"/>
      <c r="B507" s="70"/>
    </row>
    <row r="508" spans="1:2" s="27" customFormat="1" x14ac:dyDescent="0.35">
      <c r="A508" s="51"/>
      <c r="B508" s="70"/>
    </row>
    <row r="509" spans="1:2" s="27" customFormat="1" x14ac:dyDescent="0.35">
      <c r="A509" s="51"/>
      <c r="B509" s="70"/>
    </row>
    <row r="510" spans="1:2" s="27" customFormat="1" x14ac:dyDescent="0.35">
      <c r="A510" s="51"/>
      <c r="B510" s="70"/>
    </row>
    <row r="511" spans="1:2" s="27" customFormat="1" x14ac:dyDescent="0.35">
      <c r="A511" s="51"/>
      <c r="B511" s="70"/>
    </row>
    <row r="512" spans="1:2" s="27" customFormat="1" x14ac:dyDescent="0.35">
      <c r="A512" s="51"/>
      <c r="B512" s="70"/>
    </row>
    <row r="513" spans="1:2" s="27" customFormat="1" x14ac:dyDescent="0.35">
      <c r="A513" s="51"/>
      <c r="B513" s="70"/>
    </row>
    <row r="514" spans="1:2" s="27" customFormat="1" x14ac:dyDescent="0.35">
      <c r="A514" s="51"/>
      <c r="B514" s="70"/>
    </row>
    <row r="515" spans="1:2" s="27" customFormat="1" x14ac:dyDescent="0.35">
      <c r="A515" s="51"/>
      <c r="B515" s="70"/>
    </row>
    <row r="516" spans="1:2" s="27" customFormat="1" x14ac:dyDescent="0.35">
      <c r="A516" s="51"/>
      <c r="B516" s="70"/>
    </row>
    <row r="517" spans="1:2" s="27" customFormat="1" x14ac:dyDescent="0.35">
      <c r="A517" s="51"/>
      <c r="B517" s="70"/>
    </row>
    <row r="518" spans="1:2" s="27" customFormat="1" x14ac:dyDescent="0.35">
      <c r="A518" s="51"/>
      <c r="B518" s="70"/>
    </row>
    <row r="519" spans="1:2" s="27" customFormat="1" x14ac:dyDescent="0.35">
      <c r="A519" s="51"/>
      <c r="B519" s="70"/>
    </row>
    <row r="520" spans="1:2" s="27" customFormat="1" x14ac:dyDescent="0.35">
      <c r="A520" s="51"/>
      <c r="B520" s="70"/>
    </row>
    <row r="521" spans="1:2" s="27" customFormat="1" x14ac:dyDescent="0.35">
      <c r="A521" s="51"/>
      <c r="B521" s="70"/>
    </row>
    <row r="522" spans="1:2" s="27" customFormat="1" x14ac:dyDescent="0.35">
      <c r="A522" s="51"/>
      <c r="B522" s="70"/>
    </row>
    <row r="523" spans="1:2" s="27" customFormat="1" x14ac:dyDescent="0.35">
      <c r="A523" s="51"/>
      <c r="B523" s="70"/>
    </row>
    <row r="524" spans="1:2" s="27" customFormat="1" x14ac:dyDescent="0.35">
      <c r="A524" s="51"/>
      <c r="B524" s="70"/>
    </row>
    <row r="525" spans="1:2" s="27" customFormat="1" x14ac:dyDescent="0.35">
      <c r="A525" s="51"/>
      <c r="B525" s="70"/>
    </row>
    <row r="526" spans="1:2" s="27" customFormat="1" x14ac:dyDescent="0.35">
      <c r="A526" s="51"/>
      <c r="B526" s="70"/>
    </row>
    <row r="527" spans="1:2" s="27" customFormat="1" x14ac:dyDescent="0.35">
      <c r="A527" s="51"/>
      <c r="B527" s="70"/>
    </row>
    <row r="528" spans="1:2" s="27" customFormat="1" x14ac:dyDescent="0.35">
      <c r="A528" s="51"/>
      <c r="B528" s="70"/>
    </row>
    <row r="529" spans="1:2" s="27" customFormat="1" x14ac:dyDescent="0.35">
      <c r="A529" s="51"/>
      <c r="B529" s="70"/>
    </row>
    <row r="530" spans="1:2" s="27" customFormat="1" x14ac:dyDescent="0.35">
      <c r="A530" s="51"/>
      <c r="B530" s="70"/>
    </row>
    <row r="531" spans="1:2" s="27" customFormat="1" x14ac:dyDescent="0.35">
      <c r="A531" s="51"/>
      <c r="B531" s="70"/>
    </row>
    <row r="532" spans="1:2" s="27" customFormat="1" x14ac:dyDescent="0.35">
      <c r="A532" s="51"/>
      <c r="B532" s="70"/>
    </row>
    <row r="533" spans="1:2" s="27" customFormat="1" x14ac:dyDescent="0.35">
      <c r="A533" s="51"/>
      <c r="B533" s="70"/>
    </row>
    <row r="534" spans="1:2" s="27" customFormat="1" x14ac:dyDescent="0.35">
      <c r="A534" s="51"/>
      <c r="B534" s="70"/>
    </row>
    <row r="535" spans="1:2" s="27" customFormat="1" x14ac:dyDescent="0.35">
      <c r="A535" s="51"/>
      <c r="B535" s="70"/>
    </row>
    <row r="536" spans="1:2" s="27" customFormat="1" x14ac:dyDescent="0.35">
      <c r="A536" s="51"/>
      <c r="B536" s="70"/>
    </row>
    <row r="537" spans="1:2" s="27" customFormat="1" x14ac:dyDescent="0.35">
      <c r="A537" s="51"/>
      <c r="B537" s="70"/>
    </row>
    <row r="538" spans="1:2" s="27" customFormat="1" x14ac:dyDescent="0.35">
      <c r="A538" s="51"/>
      <c r="B538" s="70"/>
    </row>
    <row r="539" spans="1:2" s="27" customFormat="1" x14ac:dyDescent="0.35">
      <c r="A539" s="51"/>
      <c r="B539" s="70"/>
    </row>
    <row r="540" spans="1:2" s="27" customFormat="1" x14ac:dyDescent="0.35">
      <c r="A540" s="51"/>
      <c r="B540" s="70"/>
    </row>
    <row r="541" spans="1:2" s="27" customFormat="1" x14ac:dyDescent="0.35">
      <c r="A541" s="51"/>
      <c r="B541" s="70"/>
    </row>
    <row r="542" spans="1:2" s="27" customFormat="1" x14ac:dyDescent="0.35">
      <c r="A542" s="51"/>
      <c r="B542" s="70"/>
    </row>
    <row r="543" spans="1:2" s="27" customFormat="1" x14ac:dyDescent="0.35">
      <c r="A543" s="51"/>
      <c r="B543" s="70"/>
    </row>
    <row r="544" spans="1:2" s="27" customFormat="1" x14ac:dyDescent="0.35">
      <c r="A544" s="51"/>
      <c r="B544" s="70"/>
    </row>
    <row r="545" spans="1:2" s="27" customFormat="1" x14ac:dyDescent="0.35">
      <c r="A545" s="51"/>
      <c r="B545" s="70"/>
    </row>
    <row r="546" spans="1:2" s="27" customFormat="1" x14ac:dyDescent="0.35">
      <c r="A546" s="51"/>
      <c r="B546" s="70"/>
    </row>
    <row r="547" spans="1:2" s="27" customFormat="1" x14ac:dyDescent="0.35">
      <c r="A547" s="51"/>
      <c r="B547" s="70"/>
    </row>
    <row r="548" spans="1:2" s="27" customFormat="1" x14ac:dyDescent="0.35">
      <c r="A548" s="51"/>
      <c r="B548" s="70"/>
    </row>
    <row r="549" spans="1:2" s="27" customFormat="1" x14ac:dyDescent="0.35">
      <c r="A549" s="51"/>
      <c r="B549" s="70"/>
    </row>
    <row r="550" spans="1:2" s="27" customFormat="1" x14ac:dyDescent="0.35">
      <c r="A550" s="51"/>
      <c r="B550" s="70"/>
    </row>
    <row r="551" spans="1:2" s="27" customFormat="1" x14ac:dyDescent="0.35">
      <c r="A551" s="51"/>
      <c r="B551" s="70"/>
    </row>
    <row r="552" spans="1:2" s="27" customFormat="1" x14ac:dyDescent="0.35">
      <c r="A552" s="51"/>
      <c r="B552" s="70"/>
    </row>
    <row r="553" spans="1:2" s="27" customFormat="1" x14ac:dyDescent="0.35">
      <c r="A553" s="51"/>
      <c r="B553" s="70"/>
    </row>
    <row r="554" spans="1:2" s="27" customFormat="1" x14ac:dyDescent="0.35">
      <c r="A554" s="51"/>
      <c r="B554" s="70"/>
    </row>
    <row r="555" spans="1:2" s="27" customFormat="1" x14ac:dyDescent="0.35">
      <c r="A555" s="51"/>
      <c r="B555" s="70"/>
    </row>
    <row r="556" spans="1:2" s="27" customFormat="1" x14ac:dyDescent="0.35">
      <c r="A556" s="51"/>
      <c r="B556" s="70"/>
    </row>
    <row r="557" spans="1:2" s="27" customFormat="1" x14ac:dyDescent="0.35">
      <c r="A557" s="51"/>
      <c r="B557" s="70"/>
    </row>
    <row r="558" spans="1:2" s="27" customFormat="1" x14ac:dyDescent="0.35">
      <c r="A558" s="51"/>
      <c r="B558" s="70"/>
    </row>
    <row r="559" spans="1:2" s="27" customFormat="1" x14ac:dyDescent="0.35">
      <c r="A559" s="51"/>
      <c r="B559" s="70"/>
    </row>
    <row r="560" spans="1:2" s="27" customFormat="1" x14ac:dyDescent="0.35">
      <c r="A560" s="51"/>
      <c r="B560" s="70"/>
    </row>
    <row r="561" spans="1:2" s="27" customFormat="1" x14ac:dyDescent="0.35">
      <c r="A561" s="51"/>
      <c r="B561" s="70"/>
    </row>
    <row r="562" spans="1:2" s="27" customFormat="1" x14ac:dyDescent="0.35">
      <c r="A562" s="51"/>
      <c r="B562" s="70"/>
    </row>
    <row r="563" spans="1:2" s="27" customFormat="1" x14ac:dyDescent="0.35">
      <c r="A563" s="51"/>
      <c r="B563" s="70"/>
    </row>
    <row r="564" spans="1:2" s="27" customFormat="1" x14ac:dyDescent="0.35">
      <c r="A564" s="51"/>
      <c r="B564" s="70"/>
    </row>
    <row r="565" spans="1:2" s="27" customFormat="1" x14ac:dyDescent="0.35">
      <c r="A565" s="51"/>
      <c r="B565" s="70"/>
    </row>
    <row r="566" spans="1:2" s="27" customFormat="1" x14ac:dyDescent="0.35">
      <c r="A566" s="51"/>
      <c r="B566" s="70"/>
    </row>
    <row r="567" spans="1:2" s="27" customFormat="1" x14ac:dyDescent="0.35">
      <c r="A567" s="51"/>
      <c r="B567" s="70"/>
    </row>
    <row r="568" spans="1:2" s="27" customFormat="1" x14ac:dyDescent="0.35">
      <c r="A568" s="51"/>
      <c r="B568" s="70"/>
    </row>
    <row r="569" spans="1:2" s="27" customFormat="1" x14ac:dyDescent="0.35">
      <c r="A569" s="51"/>
      <c r="B569" s="70"/>
    </row>
    <row r="570" spans="1:2" s="27" customFormat="1" x14ac:dyDescent="0.35">
      <c r="A570" s="51"/>
      <c r="B570" s="70"/>
    </row>
    <row r="571" spans="1:2" s="27" customFormat="1" x14ac:dyDescent="0.35">
      <c r="A571" s="51"/>
      <c r="B571" s="70"/>
    </row>
    <row r="572" spans="1:2" s="27" customFormat="1" x14ac:dyDescent="0.35">
      <c r="A572" s="51"/>
      <c r="B572" s="70"/>
    </row>
    <row r="573" spans="1:2" s="27" customFormat="1" x14ac:dyDescent="0.35">
      <c r="A573" s="51"/>
      <c r="B573" s="70"/>
    </row>
    <row r="574" spans="1:2" s="27" customFormat="1" x14ac:dyDescent="0.35">
      <c r="A574" s="51"/>
      <c r="B574" s="70"/>
    </row>
    <row r="575" spans="1:2" s="27" customFormat="1" x14ac:dyDescent="0.35">
      <c r="A575" s="51"/>
      <c r="B575" s="70"/>
    </row>
    <row r="576" spans="1:2" s="27" customFormat="1" x14ac:dyDescent="0.35">
      <c r="A576" s="51"/>
      <c r="B576" s="70"/>
    </row>
    <row r="577" spans="1:2" s="27" customFormat="1" x14ac:dyDescent="0.35">
      <c r="A577" s="51"/>
      <c r="B577" s="70"/>
    </row>
    <row r="578" spans="1:2" s="27" customFormat="1" x14ac:dyDescent="0.35">
      <c r="A578" s="51"/>
      <c r="B578" s="70"/>
    </row>
    <row r="579" spans="1:2" s="27" customFormat="1" x14ac:dyDescent="0.35">
      <c r="A579" s="51"/>
      <c r="B579" s="70"/>
    </row>
    <row r="580" spans="1:2" s="27" customFormat="1" x14ac:dyDescent="0.35">
      <c r="A580" s="51"/>
      <c r="B580" s="70"/>
    </row>
    <row r="581" spans="1:2" s="27" customFormat="1" x14ac:dyDescent="0.35">
      <c r="A581" s="51"/>
      <c r="B581" s="70"/>
    </row>
    <row r="582" spans="1:2" s="27" customFormat="1" x14ac:dyDescent="0.35">
      <c r="A582" s="51"/>
      <c r="B582" s="70"/>
    </row>
    <row r="583" spans="1:2" s="27" customFormat="1" x14ac:dyDescent="0.35">
      <c r="A583" s="51"/>
      <c r="B583" s="70"/>
    </row>
    <row r="584" spans="1:2" s="27" customFormat="1" x14ac:dyDescent="0.35">
      <c r="A584" s="51"/>
      <c r="B584" s="70"/>
    </row>
    <row r="585" spans="1:2" s="27" customFormat="1" x14ac:dyDescent="0.35">
      <c r="A585" s="51"/>
      <c r="B585" s="70"/>
    </row>
    <row r="586" spans="1:2" s="27" customFormat="1" x14ac:dyDescent="0.35">
      <c r="A586" s="51"/>
      <c r="B586" s="70"/>
    </row>
    <row r="587" spans="1:2" s="27" customFormat="1" x14ac:dyDescent="0.35">
      <c r="A587" s="51"/>
      <c r="B587" s="70"/>
    </row>
    <row r="588" spans="1:2" s="27" customFormat="1" x14ac:dyDescent="0.35">
      <c r="A588" s="51"/>
      <c r="B588" s="70"/>
    </row>
    <row r="589" spans="1:2" s="27" customFormat="1" x14ac:dyDescent="0.35">
      <c r="A589" s="51"/>
      <c r="B589" s="70"/>
    </row>
    <row r="590" spans="1:2" s="27" customFormat="1" x14ac:dyDescent="0.35">
      <c r="A590" s="51"/>
      <c r="B590" s="70"/>
    </row>
    <row r="591" spans="1:2" s="27" customFormat="1" x14ac:dyDescent="0.35">
      <c r="A591" s="51"/>
      <c r="B591" s="70"/>
    </row>
    <row r="592" spans="1:2" s="27" customFormat="1" x14ac:dyDescent="0.35">
      <c r="A592" s="51"/>
      <c r="B592" s="70"/>
    </row>
    <row r="593" spans="1:2" s="27" customFormat="1" x14ac:dyDescent="0.35">
      <c r="A593" s="51"/>
      <c r="B593" s="70"/>
    </row>
    <row r="594" spans="1:2" s="27" customFormat="1" x14ac:dyDescent="0.35">
      <c r="A594" s="51"/>
      <c r="B594" s="70"/>
    </row>
    <row r="595" spans="1:2" s="27" customFormat="1" x14ac:dyDescent="0.35">
      <c r="A595" s="51"/>
      <c r="B595" s="70"/>
    </row>
    <row r="596" spans="1:2" s="27" customFormat="1" x14ac:dyDescent="0.35">
      <c r="A596" s="51"/>
      <c r="B596" s="70"/>
    </row>
    <row r="597" spans="1:2" s="27" customFormat="1" x14ac:dyDescent="0.35">
      <c r="A597" s="51"/>
      <c r="B597" s="70"/>
    </row>
    <row r="598" spans="1:2" s="27" customFormat="1" x14ac:dyDescent="0.35">
      <c r="A598" s="51"/>
      <c r="B598" s="70"/>
    </row>
    <row r="599" spans="1:2" s="27" customFormat="1" x14ac:dyDescent="0.35">
      <c r="A599" s="51"/>
      <c r="B599" s="70"/>
    </row>
    <row r="600" spans="1:2" s="27" customFormat="1" x14ac:dyDescent="0.35">
      <c r="A600" s="51"/>
      <c r="B600" s="70"/>
    </row>
    <row r="601" spans="1:2" s="27" customFormat="1" x14ac:dyDescent="0.35">
      <c r="A601" s="51"/>
      <c r="B601" s="70"/>
    </row>
    <row r="602" spans="1:2" s="27" customFormat="1" x14ac:dyDescent="0.35">
      <c r="A602" s="51"/>
      <c r="B602" s="70"/>
    </row>
    <row r="603" spans="1:2" s="27" customFormat="1" x14ac:dyDescent="0.35">
      <c r="A603" s="51"/>
      <c r="B603" s="70"/>
    </row>
    <row r="604" spans="1:2" s="27" customFormat="1" x14ac:dyDescent="0.35">
      <c r="A604" s="51"/>
      <c r="B604" s="70"/>
    </row>
    <row r="605" spans="1:2" s="27" customFormat="1" x14ac:dyDescent="0.35">
      <c r="A605" s="51"/>
      <c r="B605" s="70"/>
    </row>
    <row r="606" spans="1:2" s="27" customFormat="1" x14ac:dyDescent="0.35">
      <c r="A606" s="51"/>
      <c r="B606" s="70"/>
    </row>
    <row r="607" spans="1:2" s="27" customFormat="1" x14ac:dyDescent="0.35">
      <c r="A607" s="51"/>
      <c r="B607" s="70"/>
    </row>
    <row r="608" spans="1:2" s="27" customFormat="1" x14ac:dyDescent="0.35">
      <c r="A608" s="51"/>
      <c r="B608" s="70"/>
    </row>
    <row r="609" spans="1:2" s="27" customFormat="1" x14ac:dyDescent="0.35">
      <c r="A609" s="51"/>
      <c r="B609" s="70"/>
    </row>
    <row r="610" spans="1:2" s="27" customFormat="1" x14ac:dyDescent="0.35">
      <c r="A610" s="51"/>
      <c r="B610" s="70"/>
    </row>
    <row r="611" spans="1:2" s="27" customFormat="1" x14ac:dyDescent="0.35">
      <c r="A611" s="51"/>
      <c r="B611" s="70"/>
    </row>
    <row r="612" spans="1:2" s="27" customFormat="1" x14ac:dyDescent="0.35">
      <c r="A612" s="51"/>
      <c r="B612" s="70"/>
    </row>
    <row r="613" spans="1:2" s="27" customFormat="1" x14ac:dyDescent="0.35">
      <c r="A613" s="51"/>
      <c r="B613" s="70"/>
    </row>
    <row r="614" spans="1:2" s="27" customFormat="1" x14ac:dyDescent="0.35">
      <c r="A614" s="51"/>
      <c r="B614" s="70"/>
    </row>
    <row r="615" spans="1:2" s="27" customFormat="1" x14ac:dyDescent="0.35">
      <c r="A615" s="51"/>
      <c r="B615" s="70"/>
    </row>
    <row r="616" spans="1:2" s="27" customFormat="1" x14ac:dyDescent="0.35">
      <c r="A616" s="51"/>
      <c r="B616" s="70"/>
    </row>
    <row r="617" spans="1:2" s="27" customFormat="1" x14ac:dyDescent="0.35">
      <c r="A617" s="51"/>
      <c r="B617" s="70"/>
    </row>
    <row r="618" spans="1:2" s="27" customFormat="1" x14ac:dyDescent="0.35">
      <c r="A618" s="51"/>
      <c r="B618" s="70"/>
    </row>
    <row r="619" spans="1:2" s="27" customFormat="1" x14ac:dyDescent="0.35">
      <c r="A619" s="51"/>
      <c r="B619" s="70"/>
    </row>
    <row r="620" spans="1:2" s="27" customFormat="1" x14ac:dyDescent="0.35">
      <c r="A620" s="51"/>
      <c r="B620" s="70"/>
    </row>
    <row r="621" spans="1:2" s="27" customFormat="1" x14ac:dyDescent="0.35">
      <c r="A621" s="51"/>
      <c r="B621" s="70"/>
    </row>
    <row r="622" spans="1:2" s="27" customFormat="1" x14ac:dyDescent="0.35">
      <c r="A622" s="51"/>
      <c r="B622" s="70"/>
    </row>
    <row r="623" spans="1:2" s="27" customFormat="1" x14ac:dyDescent="0.35">
      <c r="A623" s="51"/>
      <c r="B623" s="70"/>
    </row>
    <row r="624" spans="1:2" s="27" customFormat="1" x14ac:dyDescent="0.35">
      <c r="A624" s="51"/>
      <c r="B624" s="70"/>
    </row>
    <row r="625" spans="1:2" s="27" customFormat="1" x14ac:dyDescent="0.35">
      <c r="A625" s="51"/>
      <c r="B625" s="70"/>
    </row>
    <row r="626" spans="1:2" s="27" customFormat="1" x14ac:dyDescent="0.35">
      <c r="A626" s="51"/>
      <c r="B626" s="70"/>
    </row>
    <row r="627" spans="1:2" s="27" customFormat="1" x14ac:dyDescent="0.35">
      <c r="A627" s="51"/>
      <c r="B627" s="70"/>
    </row>
    <row r="628" spans="1:2" s="27" customFormat="1" x14ac:dyDescent="0.35">
      <c r="A628" s="51"/>
      <c r="B628" s="70"/>
    </row>
    <row r="629" spans="1:2" s="27" customFormat="1" x14ac:dyDescent="0.35">
      <c r="A629" s="51"/>
      <c r="B629" s="70"/>
    </row>
    <row r="630" spans="1:2" s="27" customFormat="1" x14ac:dyDescent="0.35">
      <c r="A630" s="51"/>
      <c r="B630" s="70"/>
    </row>
    <row r="631" spans="1:2" s="27" customFormat="1" x14ac:dyDescent="0.35">
      <c r="A631" s="51"/>
      <c r="B631" s="70"/>
    </row>
    <row r="632" spans="1:2" s="27" customFormat="1" x14ac:dyDescent="0.35">
      <c r="A632" s="51"/>
      <c r="B632" s="70"/>
    </row>
    <row r="633" spans="1:2" s="27" customFormat="1" x14ac:dyDescent="0.35">
      <c r="A633" s="51"/>
      <c r="B633" s="70"/>
    </row>
    <row r="634" spans="1:2" s="27" customFormat="1" x14ac:dyDescent="0.35">
      <c r="A634" s="51"/>
      <c r="B634" s="70"/>
    </row>
    <row r="635" spans="1:2" s="27" customFormat="1" x14ac:dyDescent="0.35">
      <c r="A635" s="51"/>
      <c r="B635" s="70"/>
    </row>
    <row r="636" spans="1:2" s="27" customFormat="1" x14ac:dyDescent="0.35">
      <c r="A636" s="51"/>
      <c r="B636" s="70"/>
    </row>
    <row r="637" spans="1:2" s="27" customFormat="1" x14ac:dyDescent="0.35">
      <c r="A637" s="51"/>
      <c r="B637" s="70"/>
    </row>
    <row r="638" spans="1:2" s="27" customFormat="1" x14ac:dyDescent="0.35">
      <c r="A638" s="51"/>
      <c r="B638" s="70"/>
    </row>
    <row r="639" spans="1:2" s="27" customFormat="1" x14ac:dyDescent="0.35">
      <c r="A639" s="51"/>
      <c r="B639" s="70"/>
    </row>
    <row r="640" spans="1:2" s="27" customFormat="1" x14ac:dyDescent="0.35">
      <c r="A640" s="51"/>
      <c r="B640" s="70"/>
    </row>
    <row r="641" spans="1:2" s="27" customFormat="1" x14ac:dyDescent="0.35">
      <c r="A641" s="51"/>
      <c r="B641" s="70"/>
    </row>
    <row r="642" spans="1:2" s="27" customFormat="1" x14ac:dyDescent="0.35">
      <c r="A642" s="51"/>
      <c r="B642" s="70"/>
    </row>
    <row r="643" spans="1:2" s="27" customFormat="1" x14ac:dyDescent="0.35">
      <c r="A643" s="51"/>
      <c r="B643" s="70"/>
    </row>
    <row r="644" spans="1:2" s="27" customFormat="1" x14ac:dyDescent="0.35">
      <c r="A644" s="51"/>
      <c r="B644" s="70"/>
    </row>
    <row r="645" spans="1:2" s="27" customFormat="1" x14ac:dyDescent="0.35">
      <c r="A645" s="51"/>
      <c r="B645" s="70"/>
    </row>
    <row r="646" spans="1:2" s="27" customFormat="1" x14ac:dyDescent="0.35">
      <c r="A646" s="51"/>
      <c r="B646" s="70"/>
    </row>
    <row r="647" spans="1:2" s="27" customFormat="1" x14ac:dyDescent="0.35">
      <c r="A647" s="51"/>
      <c r="B647" s="70"/>
    </row>
    <row r="648" spans="1:2" s="27" customFormat="1" x14ac:dyDescent="0.35">
      <c r="A648" s="51"/>
      <c r="B648" s="70"/>
    </row>
    <row r="649" spans="1:2" s="27" customFormat="1" x14ac:dyDescent="0.35">
      <c r="A649" s="51"/>
      <c r="B649" s="70"/>
    </row>
    <row r="650" spans="1:2" s="27" customFormat="1" x14ac:dyDescent="0.35">
      <c r="A650" s="51"/>
      <c r="B650" s="70"/>
    </row>
    <row r="651" spans="1:2" s="27" customFormat="1" x14ac:dyDescent="0.35">
      <c r="A651" s="51"/>
      <c r="B651" s="70"/>
    </row>
    <row r="652" spans="1:2" s="27" customFormat="1" x14ac:dyDescent="0.35">
      <c r="A652" s="51"/>
      <c r="B652" s="70"/>
    </row>
    <row r="653" spans="1:2" s="27" customFormat="1" x14ac:dyDescent="0.35">
      <c r="A653" s="51"/>
      <c r="B653" s="70"/>
    </row>
    <row r="654" spans="1:2" s="27" customFormat="1" x14ac:dyDescent="0.35">
      <c r="A654" s="51"/>
      <c r="B654" s="70"/>
    </row>
    <row r="655" spans="1:2" s="27" customFormat="1" x14ac:dyDescent="0.35">
      <c r="A655" s="51"/>
      <c r="B655" s="70"/>
    </row>
    <row r="656" spans="1:2" s="27" customFormat="1" x14ac:dyDescent="0.35">
      <c r="A656" s="51"/>
      <c r="B656" s="70"/>
    </row>
    <row r="657" spans="1:2" s="27" customFormat="1" x14ac:dyDescent="0.35">
      <c r="A657" s="51"/>
      <c r="B657" s="70"/>
    </row>
    <row r="658" spans="1:2" s="27" customFormat="1" x14ac:dyDescent="0.35">
      <c r="A658" s="51"/>
      <c r="B658" s="70"/>
    </row>
    <row r="659" spans="1:2" s="27" customFormat="1" x14ac:dyDescent="0.35">
      <c r="A659" s="51"/>
      <c r="B659" s="70"/>
    </row>
    <row r="660" spans="1:2" s="27" customFormat="1" x14ac:dyDescent="0.35">
      <c r="A660" s="51"/>
      <c r="B660" s="70"/>
    </row>
    <row r="661" spans="1:2" s="27" customFormat="1" x14ac:dyDescent="0.35">
      <c r="A661" s="51"/>
      <c r="B661" s="70"/>
    </row>
    <row r="662" spans="1:2" s="27" customFormat="1" x14ac:dyDescent="0.35">
      <c r="A662" s="51"/>
      <c r="B662" s="70"/>
    </row>
    <row r="663" spans="1:2" s="27" customFormat="1" x14ac:dyDescent="0.35">
      <c r="A663" s="51"/>
      <c r="B663" s="70"/>
    </row>
    <row r="664" spans="1:2" s="27" customFormat="1" x14ac:dyDescent="0.35">
      <c r="A664" s="51"/>
      <c r="B664" s="70"/>
    </row>
    <row r="665" spans="1:2" s="27" customFormat="1" x14ac:dyDescent="0.35">
      <c r="A665" s="51"/>
      <c r="B665" s="70"/>
    </row>
    <row r="666" spans="1:2" s="27" customFormat="1" x14ac:dyDescent="0.35">
      <c r="A666" s="51"/>
      <c r="B666" s="70"/>
    </row>
    <row r="667" spans="1:2" s="27" customFormat="1" x14ac:dyDescent="0.35">
      <c r="A667" s="51"/>
      <c r="B667" s="70"/>
    </row>
    <row r="668" spans="1:2" s="27" customFormat="1" x14ac:dyDescent="0.35">
      <c r="A668" s="51"/>
      <c r="B668" s="70"/>
    </row>
    <row r="669" spans="1:2" s="27" customFormat="1" x14ac:dyDescent="0.35">
      <c r="A669" s="51"/>
      <c r="B669" s="70"/>
    </row>
    <row r="670" spans="1:2" s="27" customFormat="1" x14ac:dyDescent="0.35">
      <c r="A670" s="51"/>
      <c r="B670" s="70"/>
    </row>
    <row r="671" spans="1:2" s="27" customFormat="1" x14ac:dyDescent="0.35">
      <c r="A671" s="51"/>
      <c r="B671" s="70"/>
    </row>
    <row r="672" spans="1:2" s="27" customFormat="1" x14ac:dyDescent="0.35">
      <c r="A672" s="51"/>
      <c r="B672" s="70"/>
    </row>
    <row r="673" spans="1:2" s="27" customFormat="1" x14ac:dyDescent="0.35">
      <c r="A673" s="51"/>
      <c r="B673" s="70"/>
    </row>
    <row r="674" spans="1:2" s="27" customFormat="1" x14ac:dyDescent="0.35">
      <c r="A674" s="51"/>
      <c r="B674" s="70"/>
    </row>
    <row r="675" spans="1:2" s="27" customFormat="1" x14ac:dyDescent="0.35">
      <c r="A675" s="51"/>
      <c r="B675" s="70"/>
    </row>
    <row r="676" spans="1:2" s="27" customFormat="1" x14ac:dyDescent="0.35">
      <c r="A676" s="51"/>
      <c r="B676" s="70"/>
    </row>
    <row r="677" spans="1:2" s="27" customFormat="1" x14ac:dyDescent="0.35">
      <c r="A677" s="51"/>
      <c r="B677" s="70"/>
    </row>
    <row r="678" spans="1:2" s="27" customFormat="1" x14ac:dyDescent="0.35">
      <c r="A678" s="51"/>
      <c r="B678" s="70"/>
    </row>
    <row r="679" spans="1:2" s="27" customFormat="1" x14ac:dyDescent="0.35">
      <c r="A679" s="51"/>
      <c r="B679" s="70"/>
    </row>
    <row r="680" spans="1:2" s="27" customFormat="1" x14ac:dyDescent="0.35">
      <c r="A680" s="51"/>
      <c r="B680" s="70"/>
    </row>
    <row r="681" spans="1:2" s="27" customFormat="1" x14ac:dyDescent="0.35">
      <c r="A681" s="51"/>
      <c r="B681" s="70"/>
    </row>
    <row r="682" spans="1:2" s="27" customFormat="1" x14ac:dyDescent="0.35">
      <c r="A682" s="51"/>
      <c r="B682" s="70"/>
    </row>
    <row r="683" spans="1:2" s="27" customFormat="1" x14ac:dyDescent="0.35">
      <c r="A683" s="51"/>
      <c r="B683" s="70"/>
    </row>
    <row r="684" spans="1:2" s="27" customFormat="1" x14ac:dyDescent="0.35">
      <c r="A684" s="51"/>
      <c r="B684" s="70"/>
    </row>
    <row r="685" spans="1:2" s="27" customFormat="1" x14ac:dyDescent="0.35">
      <c r="A685" s="51"/>
      <c r="B685" s="70"/>
    </row>
    <row r="686" spans="1:2" s="27" customFormat="1" x14ac:dyDescent="0.35">
      <c r="A686" s="51"/>
      <c r="B686" s="70"/>
    </row>
    <row r="687" spans="1:2" s="27" customFormat="1" x14ac:dyDescent="0.35">
      <c r="A687" s="51"/>
      <c r="B687" s="70"/>
    </row>
    <row r="688" spans="1:2" s="27" customFormat="1" x14ac:dyDescent="0.35">
      <c r="A688" s="51"/>
      <c r="B688" s="70"/>
    </row>
    <row r="689" spans="1:2" s="27" customFormat="1" x14ac:dyDescent="0.35">
      <c r="A689" s="51"/>
      <c r="B689" s="70"/>
    </row>
    <row r="690" spans="1:2" s="27" customFormat="1" x14ac:dyDescent="0.35">
      <c r="A690" s="51"/>
      <c r="B690" s="70"/>
    </row>
    <row r="691" spans="1:2" s="27" customFormat="1" x14ac:dyDescent="0.35">
      <c r="A691" s="51"/>
      <c r="B691" s="70"/>
    </row>
    <row r="692" spans="1:2" s="27" customFormat="1" x14ac:dyDescent="0.35">
      <c r="A692" s="51"/>
      <c r="B692" s="70"/>
    </row>
    <row r="693" spans="1:2" s="27" customFormat="1" x14ac:dyDescent="0.35">
      <c r="A693" s="51"/>
      <c r="B693" s="70"/>
    </row>
    <row r="694" spans="1:2" s="27" customFormat="1" x14ac:dyDescent="0.35">
      <c r="A694" s="51"/>
      <c r="B694" s="70"/>
    </row>
    <row r="695" spans="1:2" s="27" customFormat="1" x14ac:dyDescent="0.35">
      <c r="A695" s="51"/>
      <c r="B695" s="70"/>
    </row>
    <row r="696" spans="1:2" s="27" customFormat="1" x14ac:dyDescent="0.35">
      <c r="A696" s="51"/>
      <c r="B696" s="70"/>
    </row>
    <row r="697" spans="1:2" s="27" customFormat="1" x14ac:dyDescent="0.35">
      <c r="A697" s="51"/>
      <c r="B697" s="70"/>
    </row>
    <row r="698" spans="1:2" s="27" customFormat="1" x14ac:dyDescent="0.35">
      <c r="A698" s="51"/>
      <c r="B698" s="70"/>
    </row>
    <row r="699" spans="1:2" s="27" customFormat="1" x14ac:dyDescent="0.35">
      <c r="A699" s="51"/>
      <c r="B699" s="70"/>
    </row>
    <row r="700" spans="1:2" s="27" customFormat="1" x14ac:dyDescent="0.35">
      <c r="A700" s="51"/>
      <c r="B700" s="70"/>
    </row>
    <row r="701" spans="1:2" s="27" customFormat="1" x14ac:dyDescent="0.35">
      <c r="A701" s="51"/>
      <c r="B701" s="70"/>
    </row>
    <row r="702" spans="1:2" s="27" customFormat="1" x14ac:dyDescent="0.35">
      <c r="A702" s="51"/>
      <c r="B702" s="70"/>
    </row>
    <row r="703" spans="1:2" s="27" customFormat="1" x14ac:dyDescent="0.35">
      <c r="A703" s="51"/>
      <c r="B703" s="70"/>
    </row>
    <row r="704" spans="1:2" s="27" customFormat="1" x14ac:dyDescent="0.35">
      <c r="A704" s="51"/>
      <c r="B704" s="70"/>
    </row>
    <row r="705" spans="1:2" s="27" customFormat="1" x14ac:dyDescent="0.35">
      <c r="A705" s="51"/>
      <c r="B705" s="70"/>
    </row>
    <row r="706" spans="1:2" s="27" customFormat="1" x14ac:dyDescent="0.35">
      <c r="A706" s="51"/>
      <c r="B706" s="70"/>
    </row>
    <row r="707" spans="1:2" s="27" customFormat="1" x14ac:dyDescent="0.35">
      <c r="A707" s="51"/>
      <c r="B707" s="70"/>
    </row>
    <row r="708" spans="1:2" s="27" customFormat="1" x14ac:dyDescent="0.35">
      <c r="A708" s="51"/>
      <c r="B708" s="70"/>
    </row>
    <row r="709" spans="1:2" s="27" customFormat="1" x14ac:dyDescent="0.35">
      <c r="A709" s="51"/>
      <c r="B709" s="70"/>
    </row>
    <row r="710" spans="1:2" s="27" customFormat="1" x14ac:dyDescent="0.35">
      <c r="A710" s="51"/>
      <c r="B710" s="70"/>
    </row>
    <row r="711" spans="1:2" s="27" customFormat="1" x14ac:dyDescent="0.35">
      <c r="A711" s="51"/>
      <c r="B711" s="70"/>
    </row>
    <row r="712" spans="1:2" s="27" customFormat="1" x14ac:dyDescent="0.35">
      <c r="A712" s="51"/>
      <c r="B712" s="70"/>
    </row>
    <row r="713" spans="1:2" s="27" customFormat="1" x14ac:dyDescent="0.35">
      <c r="A713" s="51"/>
      <c r="B713" s="70"/>
    </row>
    <row r="714" spans="1:2" s="27" customFormat="1" x14ac:dyDescent="0.35">
      <c r="A714" s="51"/>
      <c r="B714" s="70"/>
    </row>
    <row r="715" spans="1:2" s="27" customFormat="1" x14ac:dyDescent="0.35">
      <c r="A715" s="51"/>
      <c r="B715" s="70"/>
    </row>
    <row r="716" spans="1:2" s="27" customFormat="1" x14ac:dyDescent="0.35">
      <c r="A716" s="51"/>
      <c r="B716" s="70"/>
    </row>
    <row r="717" spans="1:2" s="27" customFormat="1" x14ac:dyDescent="0.35">
      <c r="A717" s="51"/>
      <c r="B717" s="70"/>
    </row>
    <row r="718" spans="1:2" s="27" customFormat="1" x14ac:dyDescent="0.35">
      <c r="A718" s="51"/>
      <c r="B718" s="70"/>
    </row>
    <row r="719" spans="1:2" s="27" customFormat="1" x14ac:dyDescent="0.35">
      <c r="A719" s="51"/>
      <c r="B719" s="70"/>
    </row>
    <row r="720" spans="1:2" s="27" customFormat="1" x14ac:dyDescent="0.35">
      <c r="A720" s="51"/>
      <c r="B720" s="70"/>
    </row>
    <row r="721" spans="1:2" s="27" customFormat="1" x14ac:dyDescent="0.35">
      <c r="A721" s="51"/>
      <c r="B721" s="70"/>
    </row>
    <row r="722" spans="1:2" s="27" customFormat="1" x14ac:dyDescent="0.35">
      <c r="A722" s="51"/>
      <c r="B722" s="70"/>
    </row>
    <row r="723" spans="1:2" s="27" customFormat="1" x14ac:dyDescent="0.35">
      <c r="A723" s="51"/>
      <c r="B723" s="70"/>
    </row>
    <row r="724" spans="1:2" s="27" customFormat="1" x14ac:dyDescent="0.35">
      <c r="A724" s="51"/>
      <c r="B724" s="70"/>
    </row>
    <row r="725" spans="1:2" s="27" customFormat="1" x14ac:dyDescent="0.35">
      <c r="A725" s="51"/>
      <c r="B725" s="70"/>
    </row>
    <row r="726" spans="1:2" s="27" customFormat="1" x14ac:dyDescent="0.35">
      <c r="A726" s="51"/>
      <c r="B726" s="70"/>
    </row>
    <row r="727" spans="1:2" s="27" customFormat="1" x14ac:dyDescent="0.35">
      <c r="A727" s="51"/>
      <c r="B727" s="70"/>
    </row>
    <row r="728" spans="1:2" s="27" customFormat="1" x14ac:dyDescent="0.35">
      <c r="A728" s="51"/>
      <c r="B728" s="70"/>
    </row>
    <row r="729" spans="1:2" s="27" customFormat="1" x14ac:dyDescent="0.35">
      <c r="A729" s="51"/>
      <c r="B729" s="70"/>
    </row>
    <row r="730" spans="1:2" s="27" customFormat="1" x14ac:dyDescent="0.35">
      <c r="A730" s="51"/>
      <c r="B730" s="70"/>
    </row>
    <row r="731" spans="1:2" s="27" customFormat="1" x14ac:dyDescent="0.35">
      <c r="A731" s="51"/>
      <c r="B731" s="70"/>
    </row>
    <row r="732" spans="1:2" s="27" customFormat="1" x14ac:dyDescent="0.35">
      <c r="A732" s="51"/>
      <c r="B732" s="70"/>
    </row>
    <row r="733" spans="1:2" s="27" customFormat="1" x14ac:dyDescent="0.35">
      <c r="A733" s="51"/>
      <c r="B733" s="70"/>
    </row>
    <row r="734" spans="1:2" s="27" customFormat="1" x14ac:dyDescent="0.35">
      <c r="A734" s="51"/>
      <c r="B734" s="70"/>
    </row>
    <row r="735" spans="1:2" s="27" customFormat="1" x14ac:dyDescent="0.35">
      <c r="A735" s="51"/>
      <c r="B735" s="70"/>
    </row>
  </sheetData>
  <sheetProtection algorithmName="SHA-512" hashValue="XR4i1DNNRa2fy4kshD7+2o33Z3PBIaAaZAOm0TqaP/vQITKGmW3Vef/UMrcbyDLCVMc9QWFeeYQ8eRgS5K/cWA==" saltValue="PmKHUldJY0FgKtwKS0Oq2Q==" spinCount="100000" sheet="1" objects="1" scenarios="1" insertRows="0" deleteRows="0" selectLockedCells="1"/>
  <mergeCells count="72">
    <mergeCell ref="B5:G5"/>
    <mergeCell ref="B10:D10"/>
    <mergeCell ref="B11:D11"/>
    <mergeCell ref="B13:D13"/>
    <mergeCell ref="E10:G10"/>
    <mergeCell ref="E11:G11"/>
    <mergeCell ref="E13:G13"/>
    <mergeCell ref="B9:D9"/>
    <mergeCell ref="E7:G7"/>
    <mergeCell ref="E8:G8"/>
    <mergeCell ref="E9:G9"/>
    <mergeCell ref="B7:D7"/>
    <mergeCell ref="B8:D8"/>
    <mergeCell ref="B12:D12"/>
    <mergeCell ref="E12:G12"/>
    <mergeCell ref="O49:P49"/>
    <mergeCell ref="B14:D14"/>
    <mergeCell ref="B18:I19"/>
    <mergeCell ref="O23:P23"/>
    <mergeCell ref="O24:P24"/>
    <mergeCell ref="O25:P25"/>
    <mergeCell ref="E14:G14"/>
    <mergeCell ref="O27:P27"/>
    <mergeCell ref="E45:G45"/>
    <mergeCell ref="O45:P45"/>
    <mergeCell ref="O46:P46"/>
    <mergeCell ref="O47:P47"/>
    <mergeCell ref="O69:P69"/>
    <mergeCell ref="E50:H50"/>
    <mergeCell ref="E56:H56"/>
    <mergeCell ref="O56:P56"/>
    <mergeCell ref="O57:P57"/>
    <mergeCell ref="O58:P58"/>
    <mergeCell ref="O60:P60"/>
    <mergeCell ref="E61:H61"/>
    <mergeCell ref="E67:H67"/>
    <mergeCell ref="O67:P67"/>
    <mergeCell ref="O68:P68"/>
    <mergeCell ref="E70:H70"/>
    <mergeCell ref="F74:I74"/>
    <mergeCell ref="J74:L74"/>
    <mergeCell ref="C75:D78"/>
    <mergeCell ref="F75:H75"/>
    <mergeCell ref="I75:I78"/>
    <mergeCell ref="K75:L78"/>
    <mergeCell ref="F76:H76"/>
    <mergeCell ref="F77:H77"/>
    <mergeCell ref="F78:H78"/>
    <mergeCell ref="F85:I85"/>
    <mergeCell ref="J85:L85"/>
    <mergeCell ref="C79:D82"/>
    <mergeCell ref="F79:H79"/>
    <mergeCell ref="I79:I82"/>
    <mergeCell ref="K79:L82"/>
    <mergeCell ref="F80:H80"/>
    <mergeCell ref="F81:H81"/>
    <mergeCell ref="F82:H82"/>
    <mergeCell ref="C83:D83"/>
    <mergeCell ref="F83:H83"/>
    <mergeCell ref="K83:L83"/>
    <mergeCell ref="F84:I84"/>
    <mergeCell ref="J84:L84"/>
    <mergeCell ref="C93:E93"/>
    <mergeCell ref="F93:I93"/>
    <mergeCell ref="F94:I94"/>
    <mergeCell ref="F95:I95"/>
    <mergeCell ref="C90:E90"/>
    <mergeCell ref="F90:I90"/>
    <mergeCell ref="C91:E91"/>
    <mergeCell ref="F91:I91"/>
    <mergeCell ref="C92:E92"/>
    <mergeCell ref="F92:I92"/>
  </mergeCells>
  <conditionalFormatting sqref="I70">
    <cfRule type="cellIs" dxfId="41" priority="21" operator="greaterThan">
      <formula>1500*2</formula>
    </cfRule>
    <cfRule type="containsBlanks" priority="22">
      <formula>LEN(TRIM(I70))=0</formula>
    </cfRule>
  </conditionalFormatting>
  <conditionalFormatting sqref="F36:F38">
    <cfRule type="cellIs" priority="7" operator="equal">
      <formula>0</formula>
    </cfRule>
    <cfRule type="cellIs" dxfId="40" priority="9" operator="between">
      <formula>0.1</formula>
      <formula>0.8</formula>
    </cfRule>
    <cfRule type="cellIs" dxfId="39" priority="10" operator="lessThan">
      <formula>0.1</formula>
    </cfRule>
  </conditionalFormatting>
  <conditionalFormatting sqref="F36:F38">
    <cfRule type="expression" dxfId="38" priority="6">
      <formula>$E$9="Acreditat TECNIO"</formula>
    </cfRule>
  </conditionalFormatting>
  <conditionalFormatting sqref="F36:F38">
    <cfRule type="cellIs" dxfId="37" priority="8" operator="greaterThan">
      <formula>0.8</formula>
    </cfRule>
  </conditionalFormatting>
  <conditionalFormatting sqref="H36:H38">
    <cfRule type="cellIs" priority="2" operator="equal">
      <formula>0</formula>
    </cfRule>
    <cfRule type="cellIs" dxfId="36" priority="4" operator="between">
      <formula>0.1</formula>
      <formula>0.8</formula>
    </cfRule>
    <cfRule type="cellIs" dxfId="35" priority="5" operator="lessThan">
      <formula>0.1</formula>
    </cfRule>
  </conditionalFormatting>
  <conditionalFormatting sqref="H36:H38">
    <cfRule type="expression" dxfId="34" priority="1">
      <formula>$E$9="Acreditat TECNIO"</formula>
    </cfRule>
  </conditionalFormatting>
  <conditionalFormatting sqref="H36:H38">
    <cfRule type="cellIs" dxfId="33" priority="3" operator="greaterThan">
      <formula>0.8</formula>
    </cfRule>
  </conditionalFormatting>
  <conditionalFormatting sqref="I50:J50">
    <cfRule type="expression" dxfId="32" priority="58">
      <formula>$I$50&gt;$F$84/2</formula>
    </cfRule>
    <cfRule type="containsBlanks" priority="59">
      <formula>LEN(TRIM(I50))=0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CD3FD8-FB74-4ED0-B73D-3B5566BA49B6}">
          <x14:formula1>
            <xm:f>Desplegables!$G$6:$G$8</xm:f>
          </x14:formula1>
          <xm:sqref>H46:H48</xm:sqref>
        </x14:dataValidation>
        <x14:dataValidation type="list" allowBlank="1" showInputMessage="1" showErrorMessage="1" xr:uid="{E321E294-F935-4C20-984F-F8149861B483}">
          <x14:formula1>
            <xm:f>Desplegables!$B$6:$B$12</xm:f>
          </x14:formula1>
          <xm:sqref>B24:B26 B46:B48 B57:B59</xm:sqref>
        </x14:dataValidation>
        <x14:dataValidation type="list" allowBlank="1" showInputMessage="1" showErrorMessage="1" xr:uid="{20C4F596-51C8-4806-B0B0-48BFB4256E79}">
          <x14:formula1>
            <xm:f>Desplegables!$D$6:$D$7</xm:f>
          </x14:formula1>
          <xm:sqref>C24:D26 C46:D48 C57:D59</xm:sqref>
        </x14:dataValidation>
        <x14:dataValidation type="list" allowBlank="1" showInputMessage="1" showErrorMessage="1" xr:uid="{A986928E-1960-4664-91A4-2977A3D0ECF8}">
          <x14:formula1>
            <xm:f>Desplegables!$E$6:$E$9</xm:f>
          </x14:formula1>
          <xm:sqref>E9 E8:G8</xm:sqref>
        </x14:dataValidation>
        <x14:dataValidation type="list" allowBlank="1" showInputMessage="1" showErrorMessage="1" xr:uid="{9E6D4D4E-8B57-43F5-97DC-39E4CCE6F384}">
          <x14:formula1>
            <xm:f>Desplegables!$D$8</xm:f>
          </x14:formula1>
          <xm:sqref>C68:D68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634B-6022-47A6-96B5-BCFC0FD55DD6}">
  <dimension ref="A1:DL735"/>
  <sheetViews>
    <sheetView zoomScale="130" zoomScaleNormal="130" zoomScaleSheetLayoutView="100" workbookViewId="0">
      <selection activeCell="B24" sqref="B24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9" s="27" customFormat="1" x14ac:dyDescent="0.35">
      <c r="A1" s="51"/>
    </row>
    <row r="2" spans="1:9" s="27" customFormat="1" x14ac:dyDescent="0.35">
      <c r="A2" s="51"/>
    </row>
    <row r="3" spans="1:9" s="27" customFormat="1" x14ac:dyDescent="0.35">
      <c r="A3" s="51"/>
    </row>
    <row r="4" spans="1:9" s="27" customFormat="1" ht="18.5" x14ac:dyDescent="0.35">
      <c r="A4" s="51"/>
      <c r="B4" s="28"/>
    </row>
    <row r="5" spans="1:9" s="27" customFormat="1" ht="29.25" customHeight="1" x14ac:dyDescent="0.35">
      <c r="A5" s="51"/>
      <c r="B5" s="272" t="str">
        <f>'INSTRUCCIONS Sol·licitant'!$B$5</f>
        <v>RESOLUCIÓ EMT/1738/2022, de 3 de juny, per la qual s'aproven les bases reguladores de la línia de subvencions a projectes de Recerca Industrial i Desenvolupament Experimental en l'àmbit del canvi climàtic.</v>
      </c>
      <c r="C5" s="272"/>
      <c r="D5" s="272"/>
      <c r="E5" s="272"/>
      <c r="F5" s="272"/>
      <c r="G5" s="272"/>
      <c r="H5" s="229"/>
      <c r="I5" s="229"/>
    </row>
    <row r="6" spans="1:9" s="27" customFormat="1" x14ac:dyDescent="0.35">
      <c r="A6" s="51"/>
      <c r="B6" s="52"/>
      <c r="H6" s="229"/>
    </row>
    <row r="7" spans="1:9" s="27" customFormat="1" x14ac:dyDescent="0.35">
      <c r="A7" s="51"/>
      <c r="B7" s="339" t="s">
        <v>11</v>
      </c>
      <c r="C7" s="340"/>
      <c r="D7" s="341"/>
      <c r="E7" s="345"/>
      <c r="F7" s="346"/>
      <c r="G7" s="347"/>
      <c r="H7" s="229"/>
    </row>
    <row r="8" spans="1:9" s="27" customFormat="1" x14ac:dyDescent="0.35">
      <c r="A8" s="51"/>
      <c r="B8" s="342" t="s">
        <v>34</v>
      </c>
      <c r="C8" s="343"/>
      <c r="D8" s="344"/>
      <c r="E8" s="333"/>
      <c r="F8" s="334"/>
      <c r="G8" s="335"/>
      <c r="H8" s="229"/>
      <c r="I8" s="53"/>
    </row>
    <row r="9" spans="1:9" s="27" customFormat="1" hidden="1" x14ac:dyDescent="0.35">
      <c r="A9" s="51"/>
      <c r="B9" s="336" t="s">
        <v>35</v>
      </c>
      <c r="C9" s="337"/>
      <c r="D9" s="338"/>
      <c r="E9" s="330"/>
      <c r="F9" s="331"/>
      <c r="G9" s="332"/>
      <c r="H9" s="229"/>
      <c r="I9" s="54"/>
    </row>
    <row r="10" spans="1:9" s="27" customFormat="1" x14ac:dyDescent="0.35">
      <c r="A10" s="51"/>
      <c r="B10" s="339" t="s">
        <v>12</v>
      </c>
      <c r="C10" s="340"/>
      <c r="D10" s="341"/>
      <c r="E10" s="333"/>
      <c r="F10" s="334"/>
      <c r="G10" s="335"/>
      <c r="H10" s="229"/>
    </row>
    <row r="11" spans="1:9" s="27" customFormat="1" x14ac:dyDescent="0.35">
      <c r="A11" s="51"/>
      <c r="B11" s="339" t="s">
        <v>13</v>
      </c>
      <c r="C11" s="340"/>
      <c r="D11" s="341"/>
      <c r="E11" s="333"/>
      <c r="F11" s="334"/>
      <c r="G11" s="335"/>
      <c r="H11" s="229"/>
    </row>
    <row r="12" spans="1:9" s="27" customFormat="1" x14ac:dyDescent="0.35">
      <c r="A12" s="51"/>
      <c r="B12" s="359" t="s">
        <v>62</v>
      </c>
      <c r="C12" s="360"/>
      <c r="D12" s="361"/>
      <c r="E12" s="333" t="str">
        <f>IF('EMPRESA 1 - Líder'!E12=0,"",'EMPRESA 1 - Líder'!E12)</f>
        <v/>
      </c>
      <c r="F12" s="334"/>
      <c r="G12" s="335"/>
      <c r="H12" s="229"/>
    </row>
    <row r="13" spans="1:9" s="27" customFormat="1" hidden="1" x14ac:dyDescent="0.35">
      <c r="A13" s="51"/>
      <c r="B13" s="336" t="s">
        <v>28</v>
      </c>
      <c r="C13" s="337"/>
      <c r="D13" s="338"/>
      <c r="E13" s="330"/>
      <c r="F13" s="331"/>
      <c r="G13" s="332"/>
      <c r="H13" s="229"/>
    </row>
    <row r="14" spans="1:9" s="27" customFormat="1" hidden="1" x14ac:dyDescent="0.35">
      <c r="A14" s="51"/>
      <c r="B14" s="336" t="s">
        <v>29</v>
      </c>
      <c r="C14" s="337"/>
      <c r="D14" s="338"/>
      <c r="E14" s="330"/>
      <c r="F14" s="331"/>
      <c r="G14" s="332"/>
      <c r="H14" s="229"/>
    </row>
    <row r="15" spans="1:9" s="27" customFormat="1" x14ac:dyDescent="0.35">
      <c r="A15" s="51"/>
      <c r="H15" s="229"/>
    </row>
    <row r="16" spans="1:9" s="27" customFormat="1" x14ac:dyDescent="0.35">
      <c r="A16" s="51"/>
      <c r="B16" s="52"/>
    </row>
    <row r="17" spans="1:116" s="27" customFormat="1" ht="15" thickBot="1" x14ac:dyDescent="0.4">
      <c r="A17" s="51"/>
      <c r="B17" s="55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16" s="27" customFormat="1" ht="15" customHeight="1" x14ac:dyDescent="0.35">
      <c r="A18" s="51"/>
      <c r="B18" s="329" t="s">
        <v>43</v>
      </c>
      <c r="C18" s="329"/>
      <c r="D18" s="329"/>
      <c r="E18" s="329"/>
      <c r="F18" s="329"/>
      <c r="G18" s="329"/>
      <c r="H18" s="329"/>
      <c r="I18" s="329"/>
      <c r="J18" s="39"/>
      <c r="K18" s="39"/>
      <c r="L18" s="39"/>
      <c r="M18" s="39"/>
    </row>
    <row r="19" spans="1:116" s="27" customFormat="1" x14ac:dyDescent="0.35">
      <c r="A19" s="51"/>
      <c r="B19" s="329"/>
      <c r="C19" s="329"/>
      <c r="D19" s="329"/>
      <c r="E19" s="329"/>
      <c r="F19" s="329"/>
      <c r="G19" s="329"/>
      <c r="H19" s="329"/>
      <c r="I19" s="329"/>
      <c r="J19" s="39"/>
      <c r="K19" s="39"/>
      <c r="L19" s="39"/>
      <c r="M19" s="39"/>
    </row>
    <row r="20" spans="1:116" s="27" customFormat="1" x14ac:dyDescent="0.35">
      <c r="A20" s="51"/>
      <c r="B20" s="56"/>
      <c r="C20" s="56"/>
      <c r="D20" s="56"/>
      <c r="E20" s="56"/>
      <c r="F20" s="56"/>
      <c r="G20" s="56"/>
      <c r="H20" s="56"/>
      <c r="I20" s="56"/>
      <c r="J20" s="39"/>
      <c r="K20" s="39"/>
      <c r="L20" s="39"/>
      <c r="M20" s="39"/>
    </row>
    <row r="21" spans="1:116" s="27" customFormat="1" x14ac:dyDescent="0.35">
      <c r="A21" s="51"/>
      <c r="B21" s="255" t="s">
        <v>123</v>
      </c>
      <c r="C21" s="56"/>
      <c r="D21" s="56"/>
      <c r="E21" s="56"/>
      <c r="F21" s="56"/>
      <c r="G21" s="56"/>
      <c r="I21" s="57"/>
      <c r="J21" s="39"/>
      <c r="K21" s="39"/>
      <c r="L21" s="39"/>
      <c r="M21" s="39"/>
    </row>
    <row r="22" spans="1:116" s="27" customFormat="1" x14ac:dyDescent="0.35">
      <c r="A22" s="51"/>
      <c r="I22" s="58"/>
      <c r="J22" s="58"/>
      <c r="K22" s="58"/>
      <c r="L22" s="58"/>
      <c r="M22" s="39"/>
    </row>
    <row r="23" spans="1:116" s="64" customFormat="1" ht="38.25" customHeight="1" x14ac:dyDescent="0.35">
      <c r="A23" s="59"/>
      <c r="B23" s="60" t="s">
        <v>36</v>
      </c>
      <c r="C23" s="60" t="s">
        <v>0</v>
      </c>
      <c r="D23" s="61" t="s">
        <v>24</v>
      </c>
      <c r="E23" s="60" t="s">
        <v>9</v>
      </c>
      <c r="F23" s="60" t="s">
        <v>10</v>
      </c>
      <c r="G23" s="60" t="s">
        <v>8</v>
      </c>
      <c r="H23" s="61" t="s">
        <v>25</v>
      </c>
      <c r="I23" s="60" t="s">
        <v>26</v>
      </c>
      <c r="J23" s="61" t="s">
        <v>27</v>
      </c>
      <c r="K23" s="62" t="s">
        <v>20</v>
      </c>
      <c r="L23" s="62" t="s">
        <v>21</v>
      </c>
      <c r="M23" s="38"/>
      <c r="N23" s="63"/>
      <c r="O23" s="297" t="s">
        <v>108</v>
      </c>
      <c r="P23" s="298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69">
        <f>+K24*J24</f>
        <v>0</v>
      </c>
      <c r="M24" s="39"/>
      <c r="O24" s="299"/>
      <c r="P24" s="300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69">
        <f>+K25*J25</f>
        <v>0</v>
      </c>
      <c r="M25" s="39"/>
      <c r="N25" s="57"/>
      <c r="O25" s="299"/>
      <c r="P25" s="300"/>
    </row>
    <row r="26" spans="1:116" x14ac:dyDescent="0.35">
      <c r="B26" s="4"/>
      <c r="C26" s="5"/>
      <c r="D26" s="65"/>
      <c r="E26" s="11"/>
      <c r="F26" s="6"/>
      <c r="G26" s="7"/>
      <c r="H26" s="66"/>
      <c r="I26" s="40">
        <f>+F26*G26</f>
        <v>0</v>
      </c>
      <c r="J26" s="67">
        <f>+H26*G26</f>
        <v>0</v>
      </c>
      <c r="K26" s="68">
        <f>IF(AND($E$9="Gran empresa",D26="Recerca"),Desplegables!$F$15,IF(AND($E$9="Gran empresa",D26="Desenvolupament"),Desplegables!$F$18,IF(AND($E$9="Mitjana empresa",D26="Recerca"),Desplegables!$F$14,IF(AND($E$9="Mitjana empresa",D26="Desenvolupament"),Desplegables!$F$17,IF(AND($E$9="Petita empresa",D26="Recerca"),Desplegables!$F$13,IF(AND($E$9="Petita empresa",D26="Desenvolupament"),Desplegables!$F$16,IF(AND($E$9="Acreditat TECNIO"),Desplegables!$F$19,)))))))</f>
        <v>0</v>
      </c>
      <c r="L26" s="69">
        <f>+K26*J26</f>
        <v>0</v>
      </c>
      <c r="M26" s="39"/>
      <c r="N26" s="57"/>
      <c r="O26" s="71"/>
      <c r="P26" s="72"/>
    </row>
    <row r="27" spans="1:116" x14ac:dyDescent="0.35">
      <c r="B27" s="73"/>
      <c r="C27" s="74"/>
      <c r="D27" s="74"/>
      <c r="E27" s="74"/>
      <c r="F27" s="75"/>
      <c r="G27" s="76"/>
      <c r="H27" s="74"/>
      <c r="I27" s="76"/>
      <c r="J27" s="77"/>
      <c r="K27" s="176"/>
      <c r="L27" s="76"/>
      <c r="M27" s="39"/>
      <c r="O27" s="301"/>
      <c r="P27" s="302"/>
    </row>
    <row r="28" spans="1:116" x14ac:dyDescent="0.35">
      <c r="B28" s="79"/>
      <c r="C28" s="79"/>
      <c r="D28" s="79"/>
      <c r="E28" s="136" t="s">
        <v>4</v>
      </c>
      <c r="F28" s="81">
        <f>SUM(F24:F27)</f>
        <v>0</v>
      </c>
      <c r="G28" s="82"/>
      <c r="H28" s="83">
        <f>SUM(H24:H25)</f>
        <v>0</v>
      </c>
      <c r="I28" s="82">
        <f>SUM(I24:I27)</f>
        <v>0</v>
      </c>
      <c r="J28" s="84">
        <f>SUM(J24:J27)</f>
        <v>0</v>
      </c>
      <c r="K28" s="85">
        <f>IF(J28=0,0,L28/J28)</f>
        <v>0</v>
      </c>
      <c r="L28" s="82">
        <f>+SUM(L24:L27)</f>
        <v>0</v>
      </c>
      <c r="M28" s="39"/>
      <c r="N28" s="70"/>
    </row>
    <row r="29" spans="1:116" x14ac:dyDescent="0.35">
      <c r="B29" s="86"/>
      <c r="C29" s="86"/>
      <c r="D29" s="86"/>
      <c r="E29" s="27"/>
      <c r="F29" s="27"/>
      <c r="G29" s="27"/>
      <c r="H29" s="27"/>
      <c r="I29" s="27"/>
      <c r="J29" s="27"/>
      <c r="K29" s="27"/>
      <c r="L29" s="27"/>
      <c r="M29" s="39"/>
    </row>
    <row r="30" spans="1:116" x14ac:dyDescent="0.35">
      <c r="B30" s="87"/>
      <c r="C30" s="56"/>
      <c r="D30" s="56"/>
      <c r="E30" s="56"/>
      <c r="F30" s="88"/>
      <c r="G30" s="88"/>
      <c r="I30" s="89"/>
      <c r="J30" s="90"/>
      <c r="K30" s="90"/>
      <c r="L30" s="91"/>
      <c r="M30" s="89"/>
    </row>
    <row r="31" spans="1:116" s="27" customFormat="1" ht="15" thickBot="1" x14ac:dyDescent="0.4">
      <c r="A31" s="51"/>
      <c r="B31" s="92" t="s">
        <v>124</v>
      </c>
      <c r="C31" s="9"/>
      <c r="E31" s="93" t="s">
        <v>125</v>
      </c>
      <c r="F31" s="39"/>
      <c r="G31" s="39"/>
      <c r="I31" s="39"/>
      <c r="L31" s="39"/>
      <c r="M31" s="39"/>
      <c r="O31" s="94" t="s">
        <v>44</v>
      </c>
      <c r="P31" s="95"/>
    </row>
    <row r="32" spans="1:116" s="27" customFormat="1" x14ac:dyDescent="0.35">
      <c r="A32" s="51"/>
      <c r="B32" s="96"/>
      <c r="C32" s="97"/>
      <c r="D32" s="97"/>
      <c r="F32" s="98"/>
      <c r="G32" s="39"/>
      <c r="O32" s="99" t="s">
        <v>33</v>
      </c>
      <c r="P32" s="99"/>
    </row>
    <row r="33" spans="1:116" s="27" customFormat="1" x14ac:dyDescent="0.35">
      <c r="A33" s="51"/>
      <c r="B33" s="100" t="s">
        <v>122</v>
      </c>
      <c r="C33" s="97"/>
      <c r="D33" s="97"/>
      <c r="F33" s="98"/>
      <c r="G33" s="39"/>
    </row>
    <row r="34" spans="1:116" s="27" customFormat="1" x14ac:dyDescent="0.35">
      <c r="A34" s="51"/>
      <c r="B34" s="96"/>
      <c r="C34" s="97"/>
      <c r="D34" s="97"/>
      <c r="F34" s="98"/>
      <c r="G34" s="39"/>
      <c r="O34" s="101"/>
      <c r="P34" s="101"/>
    </row>
    <row r="35" spans="1:116" s="63" customFormat="1" ht="29" x14ac:dyDescent="0.35">
      <c r="A35" s="59"/>
      <c r="B35" s="60" t="s">
        <v>9</v>
      </c>
      <c r="C35" s="60" t="s">
        <v>79</v>
      </c>
      <c r="D35" s="102" t="s">
        <v>37</v>
      </c>
      <c r="E35" s="60" t="s">
        <v>61</v>
      </c>
      <c r="F35" s="103" t="s">
        <v>38</v>
      </c>
      <c r="H35" s="104" t="s">
        <v>113</v>
      </c>
      <c r="O35" s="104" t="s">
        <v>40</v>
      </c>
      <c r="P35" s="104" t="s">
        <v>39</v>
      </c>
    </row>
    <row r="36" spans="1:116" s="27" customFormat="1" x14ac:dyDescent="0.35">
      <c r="A36" s="51"/>
      <c r="B36" s="25"/>
      <c r="C36" s="25"/>
      <c r="D36" s="42"/>
      <c r="E36" s="26"/>
      <c r="F36" s="175" t="e">
        <f>C36/(E36*$C$30)</f>
        <v>#DIV/0!</v>
      </c>
      <c r="H36" s="175" t="e">
        <f>D36/(E36*$C$30)</f>
        <v>#DIV/0!</v>
      </c>
      <c r="O36" s="105" t="str">
        <f>IF($E$9&lt;&gt;"Acreditat TECNIO","80%","100%")</f>
        <v>80%</v>
      </c>
      <c r="P36" s="106">
        <f>+O36*E36*$C$31</f>
        <v>0</v>
      </c>
    </row>
    <row r="37" spans="1:116" s="27" customFormat="1" x14ac:dyDescent="0.35">
      <c r="A37" s="51"/>
      <c r="B37" s="25"/>
      <c r="C37" s="25"/>
      <c r="D37" s="42"/>
      <c r="E37" s="26"/>
      <c r="F37" s="175" t="e">
        <f t="shared" ref="F37:F38" si="0">C37/(E37*$C$30)</f>
        <v>#DIV/0!</v>
      </c>
      <c r="H37" s="175" t="e">
        <f>D37/(E37*$C$30)</f>
        <v>#DIV/0!</v>
      </c>
      <c r="O37" s="105" t="str">
        <f t="shared" ref="O37:O38" si="1">IF($E$9&lt;&gt;"Acreditat TECNIO","80%","100%")</f>
        <v>80%</v>
      </c>
      <c r="P37" s="106">
        <f>O37*E37*$C$31</f>
        <v>0</v>
      </c>
    </row>
    <row r="38" spans="1:116" s="27" customFormat="1" x14ac:dyDescent="0.35">
      <c r="A38" s="51"/>
      <c r="B38" s="25"/>
      <c r="C38" s="25"/>
      <c r="D38" s="42"/>
      <c r="E38" s="26"/>
      <c r="F38" s="175" t="e">
        <f t="shared" si="0"/>
        <v>#DIV/0!</v>
      </c>
      <c r="H38" s="175" t="e">
        <f>D38/(E38*$C$30)</f>
        <v>#DIV/0!</v>
      </c>
      <c r="O38" s="105" t="str">
        <f t="shared" si="1"/>
        <v>80%</v>
      </c>
      <c r="P38" s="106">
        <f>O38*E38*$C$31</f>
        <v>0</v>
      </c>
    </row>
    <row r="39" spans="1:116" s="27" customFormat="1" x14ac:dyDescent="0.35">
      <c r="A39" s="51"/>
      <c r="B39" s="107"/>
      <c r="C39" s="107"/>
      <c r="D39" s="43"/>
      <c r="E39" s="108"/>
      <c r="F39" s="44"/>
      <c r="H39" s="44"/>
      <c r="O39" s="109"/>
      <c r="P39" s="110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x14ac:dyDescent="0.35">
      <c r="A41" s="51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16" s="27" customFormat="1" ht="15" thickBot="1" x14ac:dyDescent="0.4">
      <c r="A42" s="51"/>
      <c r="B42" s="55" t="s">
        <v>3</v>
      </c>
      <c r="C42" s="113"/>
      <c r="D42" s="113"/>
      <c r="E42" s="114"/>
      <c r="F42" s="115"/>
      <c r="G42" s="115"/>
      <c r="H42" s="116"/>
      <c r="I42" s="30"/>
      <c r="J42" s="30"/>
      <c r="K42" s="30"/>
      <c r="L42" s="30"/>
      <c r="M42" s="30"/>
      <c r="N42" s="30"/>
      <c r="O42" s="30"/>
      <c r="P42" s="30"/>
    </row>
    <row r="43" spans="1:116" s="27" customFormat="1" x14ac:dyDescent="0.35">
      <c r="A43" s="51"/>
      <c r="B43" s="117" t="s">
        <v>42</v>
      </c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27" customFormat="1" x14ac:dyDescent="0.35">
      <c r="A44" s="51"/>
      <c r="B44" s="117"/>
      <c r="C44" s="86"/>
      <c r="D44" s="86"/>
      <c r="E44" s="118"/>
      <c r="F44" s="119"/>
      <c r="G44" s="119"/>
      <c r="H44" s="120"/>
      <c r="I44" s="39"/>
      <c r="J44" s="39"/>
      <c r="K44" s="39"/>
      <c r="L44" s="39"/>
      <c r="M44" s="39"/>
    </row>
    <row r="45" spans="1:116" s="64" customFormat="1" ht="30.75" customHeight="1" x14ac:dyDescent="0.35">
      <c r="A45" s="59"/>
      <c r="B45" s="60" t="s">
        <v>36</v>
      </c>
      <c r="C45" s="60" t="s">
        <v>0</v>
      </c>
      <c r="D45" s="61" t="s">
        <v>24</v>
      </c>
      <c r="E45" s="326" t="s">
        <v>18</v>
      </c>
      <c r="F45" s="327"/>
      <c r="G45" s="328"/>
      <c r="H45" s="61" t="s">
        <v>67</v>
      </c>
      <c r="I45" s="60" t="s">
        <v>26</v>
      </c>
      <c r="J45" s="61" t="s">
        <v>27</v>
      </c>
      <c r="K45" s="62" t="s">
        <v>20</v>
      </c>
      <c r="L45" s="62" t="s">
        <v>21</v>
      </c>
      <c r="M45" s="38"/>
      <c r="N45" s="63"/>
      <c r="O45" s="297" t="s">
        <v>108</v>
      </c>
      <c r="P45" s="298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</row>
    <row r="46" spans="1:116" x14ac:dyDescent="0.35">
      <c r="B46" s="4"/>
      <c r="C46" s="5"/>
      <c r="D46" s="65"/>
      <c r="E46" s="41"/>
      <c r="F46" s="247"/>
      <c r="G46" s="248"/>
      <c r="H46" s="121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69">
        <f>+K46*J46</f>
        <v>0</v>
      </c>
      <c r="M46" s="39"/>
      <c r="O46" s="299"/>
      <c r="P46" s="300"/>
    </row>
    <row r="47" spans="1:116" x14ac:dyDescent="0.35">
      <c r="B47" s="4"/>
      <c r="C47" s="5"/>
      <c r="D47" s="65"/>
      <c r="E47" s="41"/>
      <c r="F47" s="247"/>
      <c r="G47" s="248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69">
        <f>+K47*J47</f>
        <v>0</v>
      </c>
      <c r="M47" s="39"/>
      <c r="O47" s="299"/>
      <c r="P47" s="300"/>
    </row>
    <row r="48" spans="1:116" s="27" customFormat="1" x14ac:dyDescent="0.35">
      <c r="A48" s="51"/>
      <c r="B48" s="4"/>
      <c r="C48" s="5"/>
      <c r="D48" s="65"/>
      <c r="E48" s="41"/>
      <c r="F48" s="247"/>
      <c r="G48" s="248"/>
      <c r="H48" s="122"/>
      <c r="I48" s="40"/>
      <c r="J48" s="67"/>
      <c r="K48" s="68">
        <f>IF(AND($E$9="Gran empresa",D48="Recerca"),Desplegables!$F$15,IF(AND($E$9="Gran empresa",D48="Desenvolupament"),Desplegables!$F$18,IF(AND($E$9="Mitjana empresa",D48="Recerca"),Desplegables!$F$14,IF(AND($E$9="Mitjana empresa",D48="Desenvolupament"),Desplegables!$F$17,IF(AND($E$9="Petita empresa",D48="Recerca"),Desplegables!$F$13,IF(AND($E$9="Petita empresa",D48="Desenvolupament"),Desplegables!$F$16,IF($E$9="Acreditat TECNIO",0,)))))))</f>
        <v>0</v>
      </c>
      <c r="L48" s="69">
        <f>+K48*J48</f>
        <v>0</v>
      </c>
      <c r="M48" s="39"/>
      <c r="O48" s="71"/>
      <c r="P48" s="72"/>
    </row>
    <row r="49" spans="1:116" s="27" customFormat="1" x14ac:dyDescent="0.35">
      <c r="A49" s="51"/>
      <c r="B49" s="73"/>
      <c r="C49" s="74"/>
      <c r="D49" s="74"/>
      <c r="E49" s="43"/>
      <c r="F49" s="123"/>
      <c r="G49" s="124"/>
      <c r="H49" s="74"/>
      <c r="I49" s="76"/>
      <c r="J49" s="77"/>
      <c r="K49" s="176"/>
      <c r="L49" s="76"/>
      <c r="M49" s="39"/>
      <c r="O49" s="301"/>
      <c r="P49" s="302"/>
    </row>
    <row r="50" spans="1:116" x14ac:dyDescent="0.35">
      <c r="A50" s="70"/>
      <c r="B50" s="79"/>
      <c r="C50" s="79"/>
      <c r="D50" s="79"/>
      <c r="E50" s="311" t="s">
        <v>4</v>
      </c>
      <c r="F50" s="311"/>
      <c r="G50" s="311"/>
      <c r="H50" s="312"/>
      <c r="I50" s="125">
        <f>SUM(I46:I49)</f>
        <v>0</v>
      </c>
      <c r="J50" s="125">
        <f>SUM(J46:J49)</f>
        <v>0</v>
      </c>
      <c r="K50" s="85">
        <f>IF(J50=0,0,L50/J50)</f>
        <v>0</v>
      </c>
      <c r="L50" s="82">
        <f>SUM(L46:L49)</f>
        <v>0</v>
      </c>
      <c r="M50" s="39"/>
    </row>
    <row r="51" spans="1:116" s="27" customFormat="1" x14ac:dyDescent="0.35">
      <c r="A51" s="51"/>
      <c r="B51" s="126"/>
      <c r="C51" s="86"/>
      <c r="D51" s="86"/>
      <c r="E51" s="127"/>
      <c r="F51" s="127"/>
      <c r="G51" s="127"/>
      <c r="H51" s="127"/>
      <c r="I51" s="89" t="str">
        <f>IF(SUM($I$46:$I$49)&gt;$F$84/2,"NOTA: El conjunt  de les despeses de la partida de col·laboracions externes no podrà superar el 50% del total de la despesa ","")</f>
        <v/>
      </c>
      <c r="J51" s="90" t="str">
        <f>IF(SUM($J$46:$J$49)&gt;$F$84/2,"REVISIÓ límit 50% del pressupost en Col·laboracions Externes","")</f>
        <v/>
      </c>
      <c r="K51" s="90"/>
      <c r="L51" s="91"/>
      <c r="M51" s="70"/>
    </row>
    <row r="52" spans="1:116" s="27" customFormat="1" x14ac:dyDescent="0.35">
      <c r="A52" s="51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16" s="27" customFormat="1" ht="15" thickBot="1" x14ac:dyDescent="0.4">
      <c r="A53" s="51"/>
      <c r="B53" s="55" t="s">
        <v>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1:116" s="27" customFormat="1" x14ac:dyDescent="0.35">
      <c r="A54" s="51"/>
      <c r="B54" s="117" t="s">
        <v>112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16" s="27" customFormat="1" x14ac:dyDescent="0.35">
      <c r="A55" s="51"/>
      <c r="B55" s="117"/>
      <c r="C55" s="86"/>
      <c r="D55" s="86"/>
      <c r="E55" s="118"/>
      <c r="F55" s="119"/>
      <c r="G55" s="119"/>
      <c r="H55" s="120"/>
      <c r="I55" s="39"/>
      <c r="J55" s="39"/>
      <c r="K55" s="39"/>
      <c r="L55" s="39"/>
      <c r="M55" s="39"/>
    </row>
    <row r="56" spans="1:116" s="64" customFormat="1" ht="30.75" customHeight="1" x14ac:dyDescent="0.35">
      <c r="A56" s="59"/>
      <c r="B56" s="60" t="s">
        <v>36</v>
      </c>
      <c r="C56" s="60" t="s">
        <v>0</v>
      </c>
      <c r="D56" s="61" t="s">
        <v>24</v>
      </c>
      <c r="E56" s="326" t="s">
        <v>18</v>
      </c>
      <c r="F56" s="327"/>
      <c r="G56" s="327"/>
      <c r="H56" s="328"/>
      <c r="I56" s="60" t="s">
        <v>26</v>
      </c>
      <c r="J56" s="61" t="s">
        <v>27</v>
      </c>
      <c r="K56" s="131" t="s">
        <v>20</v>
      </c>
      <c r="L56" s="131" t="s">
        <v>21</v>
      </c>
      <c r="M56" s="38"/>
      <c r="N56" s="63"/>
      <c r="O56" s="297" t="s">
        <v>108</v>
      </c>
      <c r="P56" s="298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</row>
    <row r="57" spans="1:116" x14ac:dyDescent="0.35">
      <c r="B57" s="4"/>
      <c r="C57" s="5"/>
      <c r="D57" s="132"/>
      <c r="E57" s="41"/>
      <c r="F57" s="247"/>
      <c r="G57" s="247"/>
      <c r="H57" s="249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69">
        <f>+K57*J57</f>
        <v>0</v>
      </c>
      <c r="M57" s="39"/>
      <c r="O57" s="299"/>
      <c r="P57" s="300"/>
    </row>
    <row r="58" spans="1:116" x14ac:dyDescent="0.35">
      <c r="B58" s="4"/>
      <c r="C58" s="5"/>
      <c r="D58" s="132"/>
      <c r="E58" s="41"/>
      <c r="F58" s="247"/>
      <c r="G58" s="247"/>
      <c r="H58" s="249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69">
        <f>+K58*J58</f>
        <v>0</v>
      </c>
      <c r="M58" s="39"/>
      <c r="O58" s="299"/>
      <c r="P58" s="300"/>
    </row>
    <row r="59" spans="1:116" x14ac:dyDescent="0.35">
      <c r="B59" s="4"/>
      <c r="C59" s="5"/>
      <c r="D59" s="132"/>
      <c r="E59" s="41"/>
      <c r="F59" s="247"/>
      <c r="G59" s="247"/>
      <c r="H59" s="249"/>
      <c r="I59" s="40"/>
      <c r="J59" s="67"/>
      <c r="K59" s="68">
        <f>IF(AND($E$9="Gran empresa",D59="Recerca"),Desplegables!$F$15,IF(AND($E$9="Gran empresa",D59="Desenvolupament"),Desplegables!$F$18,IF(AND($E$9="Mitjana empresa",D59="Recerca"),Desplegables!$F$14,IF(AND($E$9="Mitjana empresa",D59="Desenvolupament"),Desplegables!$F$17,IF(AND($E$9="Petita empresa",D59="Recerca"),Desplegables!$F$13,IF(AND($E$9="Petita empresa",D59="Desenvolupament"),Desplegables!$F$16,IF(AND($E$9="Acreditat TECNIO"),Desplegables!$F$19,)))))))</f>
        <v>0</v>
      </c>
      <c r="L59" s="69">
        <f>+K59*J59</f>
        <v>0</v>
      </c>
      <c r="M59" s="39"/>
      <c r="O59" s="71"/>
      <c r="P59" s="72"/>
    </row>
    <row r="60" spans="1:116" x14ac:dyDescent="0.35">
      <c r="B60" s="73"/>
      <c r="C60" s="74"/>
      <c r="D60" s="133"/>
      <c r="E60" s="43"/>
      <c r="F60" s="123"/>
      <c r="G60" s="123"/>
      <c r="H60" s="134"/>
      <c r="I60" s="76"/>
      <c r="J60" s="77"/>
      <c r="K60" s="176"/>
      <c r="L60" s="76"/>
      <c r="M60" s="39"/>
      <c r="O60" s="301"/>
      <c r="P60" s="302"/>
    </row>
    <row r="61" spans="1:116" x14ac:dyDescent="0.35">
      <c r="B61" s="135"/>
      <c r="C61" s="135"/>
      <c r="D61" s="79"/>
      <c r="E61" s="325" t="s">
        <v>4</v>
      </c>
      <c r="F61" s="325"/>
      <c r="G61" s="325"/>
      <c r="H61" s="325"/>
      <c r="I61" s="137">
        <f>SUM(I57:I60)</f>
        <v>0</v>
      </c>
      <c r="J61" s="138">
        <f>SUM(J57:J60)</f>
        <v>0</v>
      </c>
      <c r="K61" s="85">
        <f>IF(J61=0,0,L61/J61)</f>
        <v>0</v>
      </c>
      <c r="L61" s="82">
        <f>SUM(L57:L60)</f>
        <v>0</v>
      </c>
      <c r="M61" s="39"/>
    </row>
    <row r="62" spans="1:116" s="27" customFormat="1" x14ac:dyDescent="0.35">
      <c r="A62" s="51"/>
      <c r="B62" s="126"/>
      <c r="C62" s="86"/>
      <c r="D62" s="86"/>
      <c r="E62" s="127"/>
      <c r="F62" s="127"/>
      <c r="G62" s="127"/>
      <c r="H62" s="127"/>
      <c r="I62" s="89"/>
      <c r="J62" s="90"/>
      <c r="K62" s="90"/>
      <c r="L62" s="91"/>
      <c r="M62" s="39"/>
    </row>
    <row r="63" spans="1:116" s="27" customFormat="1" x14ac:dyDescent="0.35">
      <c r="A63" s="51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39"/>
    </row>
    <row r="64" spans="1:116" s="27" customFormat="1" ht="15" thickBot="1" x14ac:dyDescent="0.4">
      <c r="A64" s="51"/>
      <c r="B64" s="55" t="s">
        <v>19</v>
      </c>
      <c r="C64" s="30"/>
      <c r="D64" s="30"/>
      <c r="E64" s="30"/>
      <c r="F64" s="30"/>
      <c r="G64" s="30"/>
      <c r="H64" s="139"/>
      <c r="I64" s="30"/>
      <c r="J64" s="30"/>
      <c r="K64" s="30"/>
      <c r="L64" s="30"/>
      <c r="M64" s="30"/>
      <c r="N64" s="30"/>
      <c r="O64" s="30"/>
      <c r="P64" s="30"/>
    </row>
    <row r="65" spans="1:116" s="1" customFormat="1" x14ac:dyDescent="0.35">
      <c r="A65" s="253"/>
      <c r="B65" s="10" t="s">
        <v>184</v>
      </c>
      <c r="H65" s="254"/>
    </row>
    <row r="66" spans="1:116" s="27" customFormat="1" x14ac:dyDescent="0.35">
      <c r="A66" s="51"/>
      <c r="B66" s="52"/>
      <c r="H66" s="140"/>
      <c r="M66" s="39"/>
    </row>
    <row r="67" spans="1:116" s="64" customFormat="1" ht="30.75" customHeight="1" x14ac:dyDescent="0.35">
      <c r="A67" s="59"/>
      <c r="B67" s="63"/>
      <c r="C67" s="60" t="s">
        <v>0</v>
      </c>
      <c r="D67" s="61" t="s">
        <v>24</v>
      </c>
      <c r="E67" s="326" t="s">
        <v>18</v>
      </c>
      <c r="F67" s="327"/>
      <c r="G67" s="327"/>
      <c r="H67" s="328"/>
      <c r="I67" s="60" t="s">
        <v>26</v>
      </c>
      <c r="J67" s="61" t="s">
        <v>27</v>
      </c>
      <c r="K67" s="131" t="s">
        <v>20</v>
      </c>
      <c r="L67" s="131" t="s">
        <v>21</v>
      </c>
      <c r="M67" s="38"/>
      <c r="N67" s="63"/>
      <c r="O67" s="297" t="s">
        <v>108</v>
      </c>
      <c r="P67" s="298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</row>
    <row r="68" spans="1:116" x14ac:dyDescent="0.35">
      <c r="B68" s="39"/>
      <c r="C68" s="5"/>
      <c r="D68" s="141"/>
      <c r="E68" s="41"/>
      <c r="F68" s="247"/>
      <c r="G68" s="247"/>
      <c r="H68" s="249"/>
      <c r="I68" s="40"/>
      <c r="J68" s="67"/>
      <c r="K68" s="142">
        <f>IF(AND($E$9="Gran empresa",D68="Genèric"),Desplegables!$F$22,IF(AND($E$9="Mitjana empresa",D68="Genèric"),Desplegables!$F$22,IF(AND($E$9="Petita empresa",D68="Genèric"),Desplegables!$F$22,IF(AND($E$9="Acreditat TECNIO",D68="Genèric"),Desplegables!$F$22,))))</f>
        <v>0</v>
      </c>
      <c r="L68" s="143">
        <f>+J68*K68</f>
        <v>0</v>
      </c>
      <c r="M68" s="39"/>
      <c r="O68" s="299"/>
      <c r="P68" s="300"/>
    </row>
    <row r="69" spans="1:116" x14ac:dyDescent="0.35">
      <c r="B69" s="39"/>
      <c r="C69" s="73"/>
      <c r="D69" s="133"/>
      <c r="E69" s="43"/>
      <c r="F69" s="123"/>
      <c r="G69" s="123"/>
      <c r="H69" s="134"/>
      <c r="I69" s="76"/>
      <c r="J69" s="144"/>
      <c r="K69" s="145"/>
      <c r="L69" s="146"/>
      <c r="M69" s="39"/>
      <c r="O69" s="301"/>
      <c r="P69" s="302"/>
    </row>
    <row r="70" spans="1:116" x14ac:dyDescent="0.35">
      <c r="B70" s="126"/>
      <c r="C70" s="135"/>
      <c r="D70" s="135"/>
      <c r="E70" s="311" t="s">
        <v>4</v>
      </c>
      <c r="F70" s="311"/>
      <c r="G70" s="311"/>
      <c r="H70" s="312"/>
      <c r="I70" s="125">
        <f>SUM(I68:I69)</f>
        <v>0</v>
      </c>
      <c r="J70" s="147">
        <f>SUM(J68:J69)</f>
        <v>0</v>
      </c>
      <c r="K70" s="148">
        <f>IF(J70=0,0,L70/J70)</f>
        <v>0</v>
      </c>
      <c r="L70" s="149">
        <f>SUM(L68:L69)</f>
        <v>0</v>
      </c>
      <c r="M70" s="39"/>
    </row>
    <row r="71" spans="1:116" s="27" customFormat="1" x14ac:dyDescent="0.35">
      <c r="A71" s="51"/>
      <c r="B71" s="39"/>
      <c r="I71" s="27" t="str">
        <f>IF(SUM(I68:I69)&gt;3000,"NOTA: Es permet un import màxim de 1.500 euros","")</f>
        <v/>
      </c>
      <c r="J71" s="1" t="str">
        <f>IF(SUM(J68:J69)&gt;3000,"NOTA: Es permet un import màxim de 1.500 euros","")</f>
        <v/>
      </c>
      <c r="L71" s="150"/>
      <c r="M71" s="39"/>
    </row>
    <row r="72" spans="1:116" x14ac:dyDescent="0.35">
      <c r="B72" s="39"/>
      <c r="C72" s="27"/>
      <c r="D72" s="27"/>
      <c r="E72" s="27"/>
      <c r="F72" s="27"/>
      <c r="G72" s="27"/>
      <c r="H72" s="140"/>
      <c r="I72" s="27"/>
      <c r="J72" s="27"/>
      <c r="K72" s="27"/>
      <c r="L72" s="150"/>
      <c r="M72" s="39"/>
    </row>
    <row r="73" spans="1:116" ht="15" thickBot="1" x14ac:dyDescent="0.4">
      <c r="B73" s="151"/>
      <c r="C73" s="152" t="s">
        <v>5</v>
      </c>
      <c r="D73" s="152"/>
      <c r="E73" s="153"/>
      <c r="F73" s="154"/>
      <c r="G73" s="154"/>
      <c r="H73" s="153"/>
      <c r="I73" s="30"/>
      <c r="J73" s="30"/>
      <c r="K73" s="30"/>
      <c r="L73" s="155"/>
      <c r="M73" s="30"/>
      <c r="N73" s="30"/>
    </row>
    <row r="74" spans="1:116" s="64" customFormat="1" ht="30.75" customHeight="1" thickBot="1" x14ac:dyDescent="0.4">
      <c r="A74" s="59"/>
      <c r="B74" s="63"/>
      <c r="C74" s="63"/>
      <c r="D74" s="63"/>
      <c r="E74" s="63"/>
      <c r="F74" s="313" t="s">
        <v>26</v>
      </c>
      <c r="G74" s="314"/>
      <c r="H74" s="314"/>
      <c r="I74" s="315"/>
      <c r="J74" s="304" t="s">
        <v>27</v>
      </c>
      <c r="K74" s="304"/>
      <c r="L74" s="304"/>
      <c r="M74" s="156" t="s">
        <v>20</v>
      </c>
      <c r="N74" s="156" t="s">
        <v>21</v>
      </c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</row>
    <row r="75" spans="1:116" x14ac:dyDescent="0.35">
      <c r="B75" s="27"/>
      <c r="C75" s="316" t="s">
        <v>7</v>
      </c>
      <c r="D75" s="317"/>
      <c r="E75" s="157" t="s">
        <v>1</v>
      </c>
      <c r="F75" s="322">
        <f>+SUMIFS($I$24:$I$27,$C$24:$C$27,$C$75)</f>
        <v>0</v>
      </c>
      <c r="G75" s="322"/>
      <c r="H75" s="322"/>
      <c r="I75" s="323">
        <f>+SUM($F$75:$F$78)</f>
        <v>0</v>
      </c>
      <c r="J75" s="158">
        <f>+SUMIFS($J$24:$J$27,$D$24:$D$27,$C$75)</f>
        <v>0</v>
      </c>
      <c r="K75" s="305">
        <f>+SUM($J$75:$J$78)</f>
        <v>0</v>
      </c>
      <c r="L75" s="305"/>
      <c r="M75" s="159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5" s="160">
        <f>+SUMIFS(L24:L27,D24:D27,C75)</f>
        <v>0</v>
      </c>
    </row>
    <row r="76" spans="1:116" x14ac:dyDescent="0.35">
      <c r="B76" s="27"/>
      <c r="C76" s="318"/>
      <c r="D76" s="319"/>
      <c r="E76" s="157" t="s">
        <v>3</v>
      </c>
      <c r="F76" s="322">
        <f>+SUMIFS($I$46:$I$49,$C$46:$C$49,$C$75)</f>
        <v>0</v>
      </c>
      <c r="G76" s="322"/>
      <c r="H76" s="322"/>
      <c r="I76" s="324"/>
      <c r="J76" s="161">
        <f>+SUMIFS($J$46:$J$49,$D$46:$D$49,$C$75)</f>
        <v>0</v>
      </c>
      <c r="K76" s="306"/>
      <c r="L76" s="306"/>
      <c r="M76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6" s="163">
        <f>+SUMIFS(L46:L49,D46:D49,C75)</f>
        <v>0</v>
      </c>
    </row>
    <row r="77" spans="1:116" x14ac:dyDescent="0.35">
      <c r="B77" s="27"/>
      <c r="C77" s="318"/>
      <c r="D77" s="319"/>
      <c r="E77" s="157" t="s">
        <v>2</v>
      </c>
      <c r="F77" s="322">
        <f>+SUMIFS($I$57:$I$60,$C$57:$C$60,$C$75)</f>
        <v>0</v>
      </c>
      <c r="G77" s="322"/>
      <c r="H77" s="322"/>
      <c r="I77" s="324"/>
      <c r="J77" s="161">
        <f>+SUMIFS($J$57:$J$60,$D$57:$D$60,$C$75)</f>
        <v>0</v>
      </c>
      <c r="K77" s="306"/>
      <c r="L77" s="306"/>
      <c r="M77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7" s="163">
        <f>+SUMIFS(L57:L60,D57:D60,C75)</f>
        <v>0</v>
      </c>
    </row>
    <row r="78" spans="1:116" x14ac:dyDescent="0.35">
      <c r="B78" s="27"/>
      <c r="C78" s="320"/>
      <c r="D78" s="321"/>
      <c r="E78" s="157" t="s">
        <v>14</v>
      </c>
      <c r="F78" s="322">
        <f>+F75*Desplegables!$E$24</f>
        <v>0</v>
      </c>
      <c r="G78" s="322"/>
      <c r="H78" s="322"/>
      <c r="I78" s="324"/>
      <c r="J78" s="161">
        <f>+J75*Desplegables!$E$24</f>
        <v>0</v>
      </c>
      <c r="K78" s="306"/>
      <c r="L78" s="306"/>
      <c r="M78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8" s="163">
        <f>+N75*Desplegables!$E$24</f>
        <v>0</v>
      </c>
    </row>
    <row r="79" spans="1:116" x14ac:dyDescent="0.35">
      <c r="B79" s="27"/>
      <c r="C79" s="316" t="s">
        <v>6</v>
      </c>
      <c r="D79" s="317"/>
      <c r="E79" s="157" t="s">
        <v>1</v>
      </c>
      <c r="F79" s="322">
        <f>+SUMIFS($I$24:$I$27,$C$24:$C$27,$C$79)</f>
        <v>0</v>
      </c>
      <c r="G79" s="322"/>
      <c r="H79" s="322"/>
      <c r="I79" s="324">
        <f>+SUM($F$79:$F$82)</f>
        <v>0</v>
      </c>
      <c r="J79" s="161">
        <f>+SUMIFS($J$24:$J$27,$D$24:$D$27,$C$79)</f>
        <v>0</v>
      </c>
      <c r="K79" s="306">
        <f>+SUM($J$79:$J$82)</f>
        <v>0</v>
      </c>
      <c r="L79" s="306"/>
      <c r="M79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79" s="163">
        <f>+SUMIFS(L24:L27,D24:D27,C79)</f>
        <v>0</v>
      </c>
    </row>
    <row r="80" spans="1:116" x14ac:dyDescent="0.35">
      <c r="B80" s="27"/>
      <c r="C80" s="318"/>
      <c r="D80" s="319"/>
      <c r="E80" s="157" t="s">
        <v>3</v>
      </c>
      <c r="F80" s="322">
        <f>+SUMIFS($I$46:$I$49,$C$46:$C$49,$C$79)</f>
        <v>0</v>
      </c>
      <c r="G80" s="322"/>
      <c r="H80" s="322"/>
      <c r="I80" s="324"/>
      <c r="J80" s="161">
        <f>+SUMIFS($J$46:$J$49,$D$46:$D$49,$C$79)</f>
        <v>0</v>
      </c>
      <c r="K80" s="306"/>
      <c r="L80" s="306"/>
      <c r="M80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0" s="163">
        <f>+SUMIFS(L46:L49,D46:D49,C79)</f>
        <v>0</v>
      </c>
    </row>
    <row r="81" spans="1:14" s="27" customFormat="1" x14ac:dyDescent="0.35">
      <c r="A81" s="51"/>
      <c r="C81" s="318"/>
      <c r="D81" s="319"/>
      <c r="E81" s="157" t="s">
        <v>2</v>
      </c>
      <c r="F81" s="322">
        <f>+SUMIFS($I$57:$I$60,$C$57:$C$60,$C$79)</f>
        <v>0</v>
      </c>
      <c r="G81" s="322"/>
      <c r="H81" s="322"/>
      <c r="I81" s="324"/>
      <c r="J81" s="161">
        <f>+SUMIFS($J$57:$J$60,$D$57:$D$60,$C$79)</f>
        <v>0</v>
      </c>
      <c r="K81" s="306"/>
      <c r="L81" s="306"/>
      <c r="M81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1" s="163">
        <f>+SUMIFS(L57:L60,D57:D60,C79)</f>
        <v>0</v>
      </c>
    </row>
    <row r="82" spans="1:14" s="27" customFormat="1" x14ac:dyDescent="0.35">
      <c r="A82" s="51"/>
      <c r="C82" s="320"/>
      <c r="D82" s="321"/>
      <c r="E82" s="157" t="s">
        <v>14</v>
      </c>
      <c r="F82" s="322">
        <f>+F79*Desplegables!$E$24</f>
        <v>0</v>
      </c>
      <c r="G82" s="322"/>
      <c r="H82" s="322"/>
      <c r="I82" s="324"/>
      <c r="J82" s="161">
        <f>+J79*Desplegables!$E$24</f>
        <v>0</v>
      </c>
      <c r="K82" s="306"/>
      <c r="L82" s="306"/>
      <c r="M82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2" s="163">
        <f>+N79*Desplegables!$E$24</f>
        <v>0</v>
      </c>
    </row>
    <row r="83" spans="1:14" s="27" customFormat="1" ht="15" thickBot="1" x14ac:dyDescent="0.4">
      <c r="A83" s="51"/>
      <c r="C83" s="356" t="s">
        <v>30</v>
      </c>
      <c r="D83" s="357"/>
      <c r="E83" s="164" t="s">
        <v>31</v>
      </c>
      <c r="F83" s="358">
        <f>+SUMIFS($I$68:$I$69,$C$68:$C$69,$C$83)</f>
        <v>0</v>
      </c>
      <c r="G83" s="358"/>
      <c r="H83" s="358"/>
      <c r="I83" s="165">
        <f>$F$83</f>
        <v>0</v>
      </c>
      <c r="J83" s="166">
        <f>+SUMIFS($J$68:$J$69,$D$68:$D$69,$C$83)</f>
        <v>0</v>
      </c>
      <c r="K83" s="307">
        <f>$J$83</f>
        <v>0</v>
      </c>
      <c r="L83" s="308"/>
      <c r="M83" s="167">
        <f>IF(AND($E$9="Gran empresa",C83="Genèric"),Desplegables!$F$22,IF(AND($E$9="Mitjana empresa",C83="Genèric"),Desplegables!$F$22,IF(AND($E$9="Petita empresa",C83="Genèric"),Desplegables!$F$22,IF(AND($E$9="Acreditat TECNIO",C83="Genèric"),Desplegables!$F$22,))))</f>
        <v>0</v>
      </c>
      <c r="N83" s="168">
        <f>+SUM(L68:L69)</f>
        <v>0</v>
      </c>
    </row>
    <row r="84" spans="1:14" s="27" customFormat="1" ht="15.5" x14ac:dyDescent="0.35">
      <c r="A84" s="51"/>
      <c r="E84" s="169" t="s">
        <v>41</v>
      </c>
      <c r="F84" s="348">
        <f>SUM($F$75:$F$83)</f>
        <v>0</v>
      </c>
      <c r="G84" s="349"/>
      <c r="H84" s="349"/>
      <c r="I84" s="350"/>
      <c r="J84" s="309">
        <f>SUM($K$75:$K$83)</f>
        <v>0</v>
      </c>
      <c r="K84" s="310"/>
      <c r="L84" s="310"/>
      <c r="M84" s="170">
        <f>IF($J$84=0,0,$N$84/$J$84)</f>
        <v>0</v>
      </c>
      <c r="N84" s="171">
        <f>IF(AND($E$9="Acreditat TECNIO",SUM(N75:N83)&gt;Desplegables!H22),Desplegables!H22,IF(AND(E9&gt;"Acreditat TECNIO",SUM(N75:N83)&gt;Desplegables!H19),Desplegables!H19,SUM(N75:N83)))</f>
        <v>0</v>
      </c>
    </row>
    <row r="85" spans="1:14" s="27" customFormat="1" ht="15.5" x14ac:dyDescent="0.35">
      <c r="A85" s="51"/>
      <c r="E85" s="169"/>
      <c r="F85" s="355"/>
      <c r="G85" s="355"/>
      <c r="H85" s="355"/>
      <c r="I85" s="355"/>
      <c r="J85" s="303"/>
      <c r="K85" s="303"/>
      <c r="L85" s="303"/>
      <c r="M85" s="172"/>
      <c r="N85" s="173" t="str">
        <f>IF(OR($N$84=100000,$N$84=250000),"NOTA: Ajut limitat per superar màxim establert","")</f>
        <v/>
      </c>
    </row>
    <row r="86" spans="1:14" s="27" customFormat="1" x14ac:dyDescent="0.35">
      <c r="A86" s="51"/>
    </row>
    <row r="87" spans="1:14" s="27" customFormat="1" x14ac:dyDescent="0.35">
      <c r="A87" s="51"/>
    </row>
    <row r="88" spans="1:14" s="27" customFormat="1" x14ac:dyDescent="0.35">
      <c r="A88" s="51"/>
      <c r="C88" s="174" t="s">
        <v>107</v>
      </c>
      <c r="D88" s="32"/>
      <c r="E88" s="32"/>
      <c r="F88" s="32"/>
      <c r="G88" s="32"/>
      <c r="H88" s="32"/>
      <c r="I88" s="32"/>
    </row>
    <row r="89" spans="1:14" s="27" customFormat="1" x14ac:dyDescent="0.35">
      <c r="A89" s="51"/>
      <c r="C89" s="39"/>
      <c r="D89" s="39"/>
      <c r="E89" s="39"/>
      <c r="F89" s="39"/>
      <c r="G89" s="39"/>
      <c r="H89" s="39"/>
      <c r="I89" s="39"/>
    </row>
    <row r="90" spans="1:14" s="27" customFormat="1" ht="15" thickBot="1" x14ac:dyDescent="0.4">
      <c r="A90" s="51"/>
      <c r="C90" s="351" t="s">
        <v>126</v>
      </c>
      <c r="D90" s="351"/>
      <c r="E90" s="351"/>
      <c r="F90" s="351" t="s">
        <v>83</v>
      </c>
      <c r="G90" s="351"/>
      <c r="H90" s="351"/>
      <c r="I90" s="351"/>
    </row>
    <row r="91" spans="1:14" s="27" customFormat="1" ht="15.5" x14ac:dyDescent="0.35">
      <c r="A91" s="51"/>
      <c r="C91" s="352">
        <f>IF(AND($E$8="Gran empresa",$C$75="Recerca"),$I$75,IF(AND($E$8="Mitjana empresa",$C$75="Recerca"),$I$75,IF(AND($E$8="Petita empresa",$C$75="Recerca"),$I$75,IF($E$8="Acreditat TECNIO",0,))))</f>
        <v>0</v>
      </c>
      <c r="D91" s="352"/>
      <c r="E91" s="352"/>
      <c r="F91" s="352">
        <f>IF(AND($E$8="Gran empresa",$C$79="Desenvolupament"),$I$79,IF(AND($E$8="Mitjana empresa",$C$79="Desenvolupament"),$I$79,IF(AND($E$8="Petita empresa",$C$79="Desenvolupament"),$I$79,IF($E$8="Acreditat TECNIO",0,))))</f>
        <v>0</v>
      </c>
      <c r="G91" s="353"/>
      <c r="H91" s="353"/>
      <c r="I91" s="353"/>
    </row>
    <row r="92" spans="1:14" s="27" customFormat="1" ht="15" thickBot="1" x14ac:dyDescent="0.4">
      <c r="A92" s="51"/>
      <c r="C92" s="351" t="s">
        <v>89</v>
      </c>
      <c r="D92" s="351"/>
      <c r="E92" s="351"/>
      <c r="F92" s="351" t="s">
        <v>82</v>
      </c>
      <c r="G92" s="351"/>
      <c r="H92" s="351"/>
      <c r="I92" s="351"/>
    </row>
    <row r="93" spans="1:14" s="27" customFormat="1" ht="15.5" x14ac:dyDescent="0.35">
      <c r="A93" s="51"/>
      <c r="C93" s="354">
        <f>IF($C$83="Genèric",$I$83)</f>
        <v>0</v>
      </c>
      <c r="D93" s="354"/>
      <c r="E93" s="354"/>
      <c r="F93" s="352">
        <f>IF($E$8="Acreditat TECNIO",SUM($I$75+$I$79),0)</f>
        <v>0</v>
      </c>
      <c r="G93" s="353"/>
      <c r="H93" s="353"/>
      <c r="I93" s="353"/>
    </row>
    <row r="94" spans="1:14" s="27" customFormat="1" ht="15" thickBot="1" x14ac:dyDescent="0.4">
      <c r="A94" s="51"/>
      <c r="C94" s="39"/>
      <c r="D94" s="39"/>
      <c r="E94" s="39"/>
      <c r="F94" s="351" t="s">
        <v>81</v>
      </c>
      <c r="G94" s="351"/>
      <c r="H94" s="351"/>
      <c r="I94" s="351"/>
    </row>
    <row r="95" spans="1:14" s="27" customFormat="1" ht="15.5" x14ac:dyDescent="0.35">
      <c r="A95" s="51"/>
      <c r="C95" s="39"/>
      <c r="D95" s="39"/>
      <c r="E95" s="39"/>
      <c r="F95" s="352">
        <f>$F$84</f>
        <v>0</v>
      </c>
      <c r="G95" s="353"/>
      <c r="H95" s="353"/>
      <c r="I95" s="353"/>
    </row>
    <row r="96" spans="1:14" s="27" customFormat="1" x14ac:dyDescent="0.35">
      <c r="A96" s="51"/>
      <c r="C96" s="39"/>
      <c r="D96" s="39"/>
      <c r="E96" s="39"/>
      <c r="F96" s="39"/>
      <c r="G96" s="39"/>
      <c r="H96" s="39"/>
      <c r="I96" s="39"/>
    </row>
    <row r="97" spans="1:9" s="27" customFormat="1" x14ac:dyDescent="0.35">
      <c r="A97" s="51"/>
      <c r="C97" s="39"/>
      <c r="D97" s="39"/>
      <c r="E97" s="39"/>
      <c r="F97" s="39"/>
      <c r="G97" s="39"/>
      <c r="H97" s="39"/>
      <c r="I97" s="39"/>
    </row>
    <row r="98" spans="1:9" s="27" customFormat="1" x14ac:dyDescent="0.35">
      <c r="A98" s="51"/>
    </row>
    <row r="99" spans="1:9" s="27" customFormat="1" x14ac:dyDescent="0.35">
      <c r="A99" s="51"/>
    </row>
    <row r="100" spans="1:9" s="27" customFormat="1" x14ac:dyDescent="0.35">
      <c r="A100" s="51"/>
    </row>
    <row r="101" spans="1:9" s="27" customFormat="1" x14ac:dyDescent="0.35">
      <c r="A101" s="51"/>
    </row>
    <row r="102" spans="1:9" s="27" customFormat="1" x14ac:dyDescent="0.35">
      <c r="A102" s="51"/>
    </row>
    <row r="103" spans="1:9" s="27" customFormat="1" x14ac:dyDescent="0.35">
      <c r="A103" s="51"/>
    </row>
    <row r="104" spans="1:9" s="27" customFormat="1" x14ac:dyDescent="0.35">
      <c r="A104" s="51"/>
    </row>
    <row r="105" spans="1:9" s="27" customFormat="1" x14ac:dyDescent="0.35">
      <c r="A105" s="51"/>
    </row>
    <row r="106" spans="1:9" s="27" customFormat="1" x14ac:dyDescent="0.35">
      <c r="A106" s="51"/>
    </row>
    <row r="107" spans="1:9" s="27" customFormat="1" x14ac:dyDescent="0.35">
      <c r="A107" s="51"/>
    </row>
    <row r="108" spans="1:9" s="27" customFormat="1" x14ac:dyDescent="0.35">
      <c r="A108" s="51"/>
    </row>
    <row r="109" spans="1:9" s="27" customFormat="1" x14ac:dyDescent="0.35">
      <c r="A109" s="51"/>
    </row>
    <row r="110" spans="1:9" s="27" customFormat="1" x14ac:dyDescent="0.35">
      <c r="A110" s="51"/>
    </row>
    <row r="111" spans="1:9" s="27" customFormat="1" x14ac:dyDescent="0.35">
      <c r="A111" s="51"/>
    </row>
    <row r="112" spans="1:9" s="27" customFormat="1" x14ac:dyDescent="0.35">
      <c r="A112" s="51"/>
    </row>
    <row r="113" spans="1:1" s="27" customFormat="1" x14ac:dyDescent="0.35">
      <c r="A113" s="51"/>
    </row>
    <row r="114" spans="1:1" s="27" customFormat="1" x14ac:dyDescent="0.35">
      <c r="A114" s="51"/>
    </row>
    <row r="115" spans="1:1" s="27" customFormat="1" x14ac:dyDescent="0.35">
      <c r="A115" s="51"/>
    </row>
    <row r="116" spans="1:1" s="27" customFormat="1" x14ac:dyDescent="0.35">
      <c r="A116" s="51"/>
    </row>
    <row r="117" spans="1:1" s="27" customFormat="1" x14ac:dyDescent="0.35">
      <c r="A117" s="51"/>
    </row>
    <row r="118" spans="1:1" s="27" customFormat="1" x14ac:dyDescent="0.35">
      <c r="A118" s="51"/>
    </row>
    <row r="119" spans="1:1" s="27" customFormat="1" x14ac:dyDescent="0.35">
      <c r="A119" s="51"/>
    </row>
    <row r="120" spans="1:1" s="27" customFormat="1" x14ac:dyDescent="0.35">
      <c r="A120" s="51"/>
    </row>
    <row r="121" spans="1:1" s="27" customFormat="1" x14ac:dyDescent="0.35">
      <c r="A121" s="51"/>
    </row>
    <row r="122" spans="1:1" s="27" customFormat="1" x14ac:dyDescent="0.35">
      <c r="A122" s="51"/>
    </row>
    <row r="123" spans="1:1" s="27" customFormat="1" x14ac:dyDescent="0.35">
      <c r="A123" s="51"/>
    </row>
    <row r="124" spans="1:1" s="27" customFormat="1" x14ac:dyDescent="0.35">
      <c r="A124" s="51"/>
    </row>
    <row r="125" spans="1:1" s="27" customFormat="1" x14ac:dyDescent="0.35">
      <c r="A125" s="51"/>
    </row>
    <row r="126" spans="1:1" s="27" customFormat="1" x14ac:dyDescent="0.35">
      <c r="A126" s="51"/>
    </row>
    <row r="127" spans="1:1" s="27" customFormat="1" x14ac:dyDescent="0.35">
      <c r="A127" s="51"/>
    </row>
    <row r="128" spans="1:1" s="27" customFormat="1" x14ac:dyDescent="0.35">
      <c r="A128" s="51"/>
    </row>
    <row r="129" spans="1:1" s="27" customFormat="1" x14ac:dyDescent="0.35">
      <c r="A129" s="51"/>
    </row>
    <row r="130" spans="1:1" s="27" customFormat="1" x14ac:dyDescent="0.35">
      <c r="A130" s="51"/>
    </row>
    <row r="131" spans="1:1" s="27" customFormat="1" x14ac:dyDescent="0.35">
      <c r="A131" s="51"/>
    </row>
    <row r="132" spans="1:1" s="27" customFormat="1" x14ac:dyDescent="0.35">
      <c r="A132" s="51"/>
    </row>
    <row r="133" spans="1:1" s="27" customFormat="1" x14ac:dyDescent="0.35">
      <c r="A133" s="51"/>
    </row>
    <row r="134" spans="1:1" s="27" customFormat="1" x14ac:dyDescent="0.35">
      <c r="A134" s="51"/>
    </row>
    <row r="135" spans="1:1" s="27" customFormat="1" x14ac:dyDescent="0.35">
      <c r="A135" s="51"/>
    </row>
    <row r="136" spans="1:1" s="27" customFormat="1" x14ac:dyDescent="0.35">
      <c r="A136" s="51"/>
    </row>
    <row r="137" spans="1:1" s="27" customFormat="1" x14ac:dyDescent="0.35">
      <c r="A137" s="51"/>
    </row>
    <row r="138" spans="1:1" s="27" customFormat="1" x14ac:dyDescent="0.35">
      <c r="A138" s="51"/>
    </row>
    <row r="139" spans="1:1" s="27" customFormat="1" x14ac:dyDescent="0.35">
      <c r="A139" s="51"/>
    </row>
    <row r="140" spans="1:1" s="27" customFormat="1" x14ac:dyDescent="0.35">
      <c r="A140" s="51"/>
    </row>
    <row r="141" spans="1:1" s="27" customFormat="1" x14ac:dyDescent="0.35">
      <c r="A141" s="51"/>
    </row>
    <row r="142" spans="1:1" s="27" customFormat="1" x14ac:dyDescent="0.35">
      <c r="A142" s="51"/>
    </row>
    <row r="143" spans="1:1" s="27" customFormat="1" x14ac:dyDescent="0.35">
      <c r="A143" s="51"/>
    </row>
    <row r="144" spans="1:1" s="27" customFormat="1" x14ac:dyDescent="0.35">
      <c r="A144" s="51"/>
    </row>
    <row r="145" spans="1:1" s="27" customFormat="1" x14ac:dyDescent="0.35">
      <c r="A145" s="51"/>
    </row>
    <row r="146" spans="1:1" s="27" customFormat="1" x14ac:dyDescent="0.35">
      <c r="A146" s="51"/>
    </row>
    <row r="147" spans="1:1" s="27" customFormat="1" x14ac:dyDescent="0.35">
      <c r="A147" s="51"/>
    </row>
    <row r="148" spans="1:1" s="27" customFormat="1" x14ac:dyDescent="0.35">
      <c r="A148" s="51"/>
    </row>
    <row r="149" spans="1:1" s="27" customFormat="1" x14ac:dyDescent="0.35">
      <c r="A149" s="51"/>
    </row>
    <row r="150" spans="1:1" s="27" customFormat="1" x14ac:dyDescent="0.35">
      <c r="A150" s="51"/>
    </row>
    <row r="151" spans="1:1" s="27" customFormat="1" x14ac:dyDescent="0.35">
      <c r="A151" s="51"/>
    </row>
    <row r="152" spans="1:1" s="27" customFormat="1" x14ac:dyDescent="0.35">
      <c r="A152" s="51"/>
    </row>
    <row r="153" spans="1:1" s="27" customFormat="1" x14ac:dyDescent="0.35">
      <c r="A153" s="51"/>
    </row>
    <row r="154" spans="1:1" s="27" customFormat="1" x14ac:dyDescent="0.35">
      <c r="A154" s="51"/>
    </row>
    <row r="155" spans="1:1" s="27" customFormat="1" x14ac:dyDescent="0.35">
      <c r="A155" s="51"/>
    </row>
    <row r="156" spans="1:1" s="27" customFormat="1" x14ac:dyDescent="0.35">
      <c r="A156" s="51"/>
    </row>
    <row r="157" spans="1:1" s="27" customFormat="1" x14ac:dyDescent="0.35">
      <c r="A157" s="51"/>
    </row>
    <row r="158" spans="1:1" s="27" customFormat="1" x14ac:dyDescent="0.35">
      <c r="A158" s="51"/>
    </row>
    <row r="159" spans="1:1" s="27" customFormat="1" x14ac:dyDescent="0.35">
      <c r="A159" s="51"/>
    </row>
    <row r="160" spans="1:1" s="27" customFormat="1" x14ac:dyDescent="0.35">
      <c r="A160" s="51"/>
    </row>
    <row r="161" spans="1:1" s="27" customFormat="1" x14ac:dyDescent="0.35">
      <c r="A161" s="51"/>
    </row>
    <row r="162" spans="1:1" s="27" customFormat="1" x14ac:dyDescent="0.35">
      <c r="A162" s="51"/>
    </row>
    <row r="163" spans="1:1" s="27" customFormat="1" x14ac:dyDescent="0.35">
      <c r="A163" s="51"/>
    </row>
    <row r="164" spans="1:1" s="27" customFormat="1" x14ac:dyDescent="0.35">
      <c r="A164" s="51"/>
    </row>
    <row r="165" spans="1:1" s="27" customFormat="1" x14ac:dyDescent="0.35">
      <c r="A165" s="51"/>
    </row>
    <row r="166" spans="1:1" s="27" customFormat="1" x14ac:dyDescent="0.35">
      <c r="A166" s="51"/>
    </row>
    <row r="167" spans="1:1" s="27" customFormat="1" x14ac:dyDescent="0.35">
      <c r="A167" s="51"/>
    </row>
    <row r="168" spans="1:1" s="27" customFormat="1" x14ac:dyDescent="0.35">
      <c r="A168" s="51"/>
    </row>
    <row r="169" spans="1:1" s="27" customFormat="1" x14ac:dyDescent="0.35">
      <c r="A169" s="51"/>
    </row>
    <row r="170" spans="1:1" s="27" customFormat="1" x14ac:dyDescent="0.35">
      <c r="A170" s="51"/>
    </row>
    <row r="171" spans="1:1" s="27" customFormat="1" x14ac:dyDescent="0.35">
      <c r="A171" s="51"/>
    </row>
    <row r="172" spans="1:1" s="27" customFormat="1" x14ac:dyDescent="0.35">
      <c r="A172" s="51"/>
    </row>
    <row r="173" spans="1:1" s="27" customFormat="1" x14ac:dyDescent="0.35">
      <c r="A173" s="51"/>
    </row>
    <row r="174" spans="1:1" s="27" customFormat="1" x14ac:dyDescent="0.35">
      <c r="A174" s="51"/>
    </row>
    <row r="175" spans="1:1" s="27" customFormat="1" x14ac:dyDescent="0.35">
      <c r="A175" s="51"/>
    </row>
    <row r="176" spans="1:1" s="27" customFormat="1" x14ac:dyDescent="0.35">
      <c r="A176" s="51"/>
    </row>
    <row r="177" spans="1:1" s="27" customFormat="1" x14ac:dyDescent="0.35">
      <c r="A177" s="51"/>
    </row>
    <row r="178" spans="1:1" s="27" customFormat="1" x14ac:dyDescent="0.35">
      <c r="A178" s="51"/>
    </row>
    <row r="179" spans="1:1" s="27" customFormat="1" x14ac:dyDescent="0.35">
      <c r="A179" s="51"/>
    </row>
    <row r="180" spans="1:1" s="27" customFormat="1" x14ac:dyDescent="0.35">
      <c r="A180" s="51"/>
    </row>
    <row r="181" spans="1:1" s="27" customFormat="1" x14ac:dyDescent="0.35">
      <c r="A181" s="51"/>
    </row>
    <row r="182" spans="1:1" s="27" customFormat="1" x14ac:dyDescent="0.35">
      <c r="A182" s="51"/>
    </row>
    <row r="183" spans="1:1" s="27" customFormat="1" x14ac:dyDescent="0.35">
      <c r="A183" s="51"/>
    </row>
    <row r="184" spans="1:1" s="27" customFormat="1" x14ac:dyDescent="0.35">
      <c r="A184" s="51"/>
    </row>
    <row r="185" spans="1:1" s="27" customFormat="1" x14ac:dyDescent="0.35">
      <c r="A185" s="51"/>
    </row>
    <row r="186" spans="1:1" s="27" customFormat="1" x14ac:dyDescent="0.35">
      <c r="A186" s="51"/>
    </row>
    <row r="187" spans="1:1" s="27" customFormat="1" x14ac:dyDescent="0.35">
      <c r="A187" s="51"/>
    </row>
    <row r="188" spans="1:1" s="27" customFormat="1" x14ac:dyDescent="0.35">
      <c r="A188" s="51"/>
    </row>
    <row r="189" spans="1:1" s="27" customFormat="1" x14ac:dyDescent="0.35">
      <c r="A189" s="51"/>
    </row>
    <row r="190" spans="1:1" s="27" customFormat="1" x14ac:dyDescent="0.35">
      <c r="A190" s="51"/>
    </row>
    <row r="191" spans="1:1" s="27" customFormat="1" x14ac:dyDescent="0.35">
      <c r="A191" s="51"/>
    </row>
    <row r="192" spans="1:1" s="27" customFormat="1" x14ac:dyDescent="0.35">
      <c r="A192" s="51"/>
    </row>
    <row r="193" spans="1:1" s="27" customFormat="1" x14ac:dyDescent="0.35">
      <c r="A193" s="51"/>
    </row>
    <row r="194" spans="1:1" s="27" customFormat="1" x14ac:dyDescent="0.35">
      <c r="A194" s="51"/>
    </row>
    <row r="195" spans="1:1" s="27" customFormat="1" x14ac:dyDescent="0.35">
      <c r="A195" s="51"/>
    </row>
    <row r="196" spans="1:1" s="27" customFormat="1" x14ac:dyDescent="0.35">
      <c r="A196" s="51"/>
    </row>
    <row r="197" spans="1:1" s="27" customFormat="1" x14ac:dyDescent="0.35">
      <c r="A197" s="51"/>
    </row>
    <row r="198" spans="1:1" s="27" customFormat="1" x14ac:dyDescent="0.35">
      <c r="A198" s="51"/>
    </row>
    <row r="199" spans="1:1" s="27" customFormat="1" x14ac:dyDescent="0.35">
      <c r="A199" s="51"/>
    </row>
    <row r="200" spans="1:1" s="27" customFormat="1" x14ac:dyDescent="0.35">
      <c r="A200" s="51"/>
    </row>
    <row r="201" spans="1:1" s="27" customFormat="1" x14ac:dyDescent="0.35">
      <c r="A201" s="51"/>
    </row>
    <row r="202" spans="1:1" s="27" customFormat="1" x14ac:dyDescent="0.35">
      <c r="A202" s="51"/>
    </row>
    <row r="203" spans="1:1" s="27" customFormat="1" x14ac:dyDescent="0.35">
      <c r="A203" s="51"/>
    </row>
    <row r="204" spans="1:1" s="27" customFormat="1" x14ac:dyDescent="0.35">
      <c r="A204" s="51"/>
    </row>
    <row r="205" spans="1:1" s="27" customFormat="1" x14ac:dyDescent="0.35">
      <c r="A205" s="51"/>
    </row>
    <row r="206" spans="1:1" s="27" customFormat="1" x14ac:dyDescent="0.35">
      <c r="A206" s="51"/>
    </row>
    <row r="207" spans="1:1" s="27" customFormat="1" x14ac:dyDescent="0.35">
      <c r="A207" s="51"/>
    </row>
    <row r="208" spans="1:1" s="27" customFormat="1" x14ac:dyDescent="0.35">
      <c r="A208" s="51"/>
    </row>
    <row r="209" spans="1:1" s="27" customFormat="1" x14ac:dyDescent="0.35">
      <c r="A209" s="51"/>
    </row>
    <row r="210" spans="1:1" s="27" customFormat="1" x14ac:dyDescent="0.35">
      <c r="A210" s="51"/>
    </row>
    <row r="211" spans="1:1" s="27" customFormat="1" x14ac:dyDescent="0.35">
      <c r="A211" s="51"/>
    </row>
    <row r="212" spans="1:1" s="27" customFormat="1" x14ac:dyDescent="0.35">
      <c r="A212" s="51"/>
    </row>
    <row r="213" spans="1:1" s="27" customFormat="1" x14ac:dyDescent="0.35">
      <c r="A213" s="51"/>
    </row>
    <row r="214" spans="1:1" s="27" customFormat="1" x14ac:dyDescent="0.35">
      <c r="A214" s="51"/>
    </row>
    <row r="215" spans="1:1" s="27" customFormat="1" x14ac:dyDescent="0.35">
      <c r="A215" s="51"/>
    </row>
    <row r="216" spans="1:1" s="27" customFormat="1" x14ac:dyDescent="0.35">
      <c r="A216" s="51"/>
    </row>
    <row r="217" spans="1:1" s="27" customFormat="1" x14ac:dyDescent="0.35">
      <c r="A217" s="51"/>
    </row>
    <row r="218" spans="1:1" s="27" customFormat="1" x14ac:dyDescent="0.35">
      <c r="A218" s="51"/>
    </row>
    <row r="219" spans="1:1" s="27" customFormat="1" x14ac:dyDescent="0.35">
      <c r="A219" s="51"/>
    </row>
    <row r="220" spans="1:1" s="27" customFormat="1" x14ac:dyDescent="0.35">
      <c r="A220" s="51"/>
    </row>
    <row r="221" spans="1:1" s="27" customFormat="1" x14ac:dyDescent="0.35">
      <c r="A221" s="51"/>
    </row>
    <row r="222" spans="1:1" s="27" customFormat="1" x14ac:dyDescent="0.35">
      <c r="A222" s="51"/>
    </row>
    <row r="223" spans="1:1" s="27" customFormat="1" x14ac:dyDescent="0.35">
      <c r="A223" s="51"/>
    </row>
    <row r="224" spans="1:1" s="27" customFormat="1" x14ac:dyDescent="0.35">
      <c r="A224" s="51"/>
    </row>
    <row r="225" spans="1:1" s="27" customFormat="1" x14ac:dyDescent="0.35">
      <c r="A225" s="51"/>
    </row>
    <row r="226" spans="1:1" s="27" customFormat="1" x14ac:dyDescent="0.35">
      <c r="A226" s="51"/>
    </row>
    <row r="227" spans="1:1" s="27" customFormat="1" x14ac:dyDescent="0.35">
      <c r="A227" s="51"/>
    </row>
    <row r="228" spans="1:1" s="27" customFormat="1" x14ac:dyDescent="0.35">
      <c r="A228" s="51"/>
    </row>
    <row r="229" spans="1:1" s="27" customFormat="1" x14ac:dyDescent="0.35">
      <c r="A229" s="51"/>
    </row>
    <row r="230" spans="1:1" s="27" customFormat="1" x14ac:dyDescent="0.35">
      <c r="A230" s="51"/>
    </row>
    <row r="231" spans="1:1" s="27" customFormat="1" x14ac:dyDescent="0.35">
      <c r="A231" s="51"/>
    </row>
    <row r="232" spans="1:1" s="27" customFormat="1" x14ac:dyDescent="0.35">
      <c r="A232" s="51"/>
    </row>
    <row r="233" spans="1:1" s="27" customFormat="1" x14ac:dyDescent="0.35">
      <c r="A233" s="51"/>
    </row>
    <row r="234" spans="1:1" s="27" customFormat="1" x14ac:dyDescent="0.35">
      <c r="A234" s="51"/>
    </row>
    <row r="235" spans="1:1" s="27" customFormat="1" x14ac:dyDescent="0.35">
      <c r="A235" s="51"/>
    </row>
    <row r="236" spans="1:1" s="27" customFormat="1" x14ac:dyDescent="0.35">
      <c r="A236" s="51"/>
    </row>
    <row r="237" spans="1:1" s="27" customFormat="1" x14ac:dyDescent="0.35">
      <c r="A237" s="51"/>
    </row>
    <row r="238" spans="1:1" s="27" customFormat="1" x14ac:dyDescent="0.35">
      <c r="A238" s="51"/>
    </row>
    <row r="239" spans="1:1" s="27" customFormat="1" x14ac:dyDescent="0.35">
      <c r="A239" s="51"/>
    </row>
    <row r="240" spans="1:1" s="27" customFormat="1" x14ac:dyDescent="0.35">
      <c r="A240" s="51"/>
    </row>
    <row r="241" spans="1:1" s="27" customFormat="1" x14ac:dyDescent="0.35">
      <c r="A241" s="51"/>
    </row>
    <row r="242" spans="1:1" s="27" customFormat="1" x14ac:dyDescent="0.35">
      <c r="A242" s="51"/>
    </row>
    <row r="243" spans="1:1" s="27" customFormat="1" x14ac:dyDescent="0.35">
      <c r="A243" s="51"/>
    </row>
    <row r="244" spans="1:1" s="27" customFormat="1" x14ac:dyDescent="0.35">
      <c r="A244" s="51"/>
    </row>
    <row r="245" spans="1:1" s="27" customFormat="1" x14ac:dyDescent="0.35">
      <c r="A245" s="51"/>
    </row>
    <row r="246" spans="1:1" s="27" customFormat="1" x14ac:dyDescent="0.35">
      <c r="A246" s="51"/>
    </row>
    <row r="247" spans="1:1" s="27" customFormat="1" x14ac:dyDescent="0.35">
      <c r="A247" s="51"/>
    </row>
    <row r="248" spans="1:1" s="27" customFormat="1" x14ac:dyDescent="0.35">
      <c r="A248" s="51"/>
    </row>
    <row r="249" spans="1:1" s="27" customFormat="1" x14ac:dyDescent="0.35">
      <c r="A249" s="51"/>
    </row>
    <row r="250" spans="1:1" s="27" customFormat="1" x14ac:dyDescent="0.35">
      <c r="A250" s="51"/>
    </row>
    <row r="251" spans="1:1" s="27" customFormat="1" x14ac:dyDescent="0.35">
      <c r="A251" s="51"/>
    </row>
    <row r="252" spans="1:1" s="27" customFormat="1" x14ac:dyDescent="0.35">
      <c r="A252" s="51"/>
    </row>
    <row r="253" spans="1:1" s="27" customFormat="1" x14ac:dyDescent="0.35">
      <c r="A253" s="51"/>
    </row>
    <row r="254" spans="1:1" s="27" customFormat="1" x14ac:dyDescent="0.35">
      <c r="A254" s="51"/>
    </row>
    <row r="255" spans="1:1" s="27" customFormat="1" x14ac:dyDescent="0.35">
      <c r="A255" s="51"/>
    </row>
    <row r="256" spans="1:1" s="27" customFormat="1" x14ac:dyDescent="0.35">
      <c r="A256" s="51"/>
    </row>
    <row r="257" spans="1:1" s="27" customFormat="1" x14ac:dyDescent="0.35">
      <c r="A257" s="51"/>
    </row>
    <row r="258" spans="1:1" s="27" customFormat="1" x14ac:dyDescent="0.35">
      <c r="A258" s="51"/>
    </row>
    <row r="259" spans="1:1" s="27" customFormat="1" x14ac:dyDescent="0.35">
      <c r="A259" s="51"/>
    </row>
    <row r="260" spans="1:1" s="27" customFormat="1" x14ac:dyDescent="0.35">
      <c r="A260" s="51"/>
    </row>
    <row r="261" spans="1:1" s="27" customFormat="1" x14ac:dyDescent="0.35">
      <c r="A261" s="51"/>
    </row>
    <row r="262" spans="1:1" s="27" customFormat="1" x14ac:dyDescent="0.35">
      <c r="A262" s="51"/>
    </row>
    <row r="263" spans="1:1" s="27" customFormat="1" x14ac:dyDescent="0.35">
      <c r="A263" s="51"/>
    </row>
    <row r="264" spans="1:1" s="27" customFormat="1" x14ac:dyDescent="0.35">
      <c r="A264" s="51"/>
    </row>
    <row r="265" spans="1:1" s="27" customFormat="1" x14ac:dyDescent="0.35">
      <c r="A265" s="51"/>
    </row>
    <row r="266" spans="1:1" s="27" customFormat="1" x14ac:dyDescent="0.35">
      <c r="A266" s="51"/>
    </row>
    <row r="267" spans="1:1" s="27" customFormat="1" x14ac:dyDescent="0.35">
      <c r="A267" s="51"/>
    </row>
    <row r="268" spans="1:1" s="27" customFormat="1" x14ac:dyDescent="0.35">
      <c r="A268" s="51"/>
    </row>
    <row r="269" spans="1:1" s="27" customFormat="1" x14ac:dyDescent="0.35">
      <c r="A269" s="51"/>
    </row>
    <row r="270" spans="1:1" s="27" customFormat="1" x14ac:dyDescent="0.35">
      <c r="A270" s="51"/>
    </row>
    <row r="271" spans="1:1" s="27" customFormat="1" x14ac:dyDescent="0.35">
      <c r="A271" s="51"/>
    </row>
    <row r="272" spans="1:1" s="27" customFormat="1" x14ac:dyDescent="0.35">
      <c r="A272" s="51"/>
    </row>
    <row r="273" spans="1:1" s="27" customFormat="1" x14ac:dyDescent="0.35">
      <c r="A273" s="51"/>
    </row>
    <row r="274" spans="1:1" s="27" customFormat="1" x14ac:dyDescent="0.35">
      <c r="A274" s="51"/>
    </row>
    <row r="275" spans="1:1" s="27" customFormat="1" x14ac:dyDescent="0.35">
      <c r="A275" s="51"/>
    </row>
    <row r="276" spans="1:1" s="27" customFormat="1" x14ac:dyDescent="0.35">
      <c r="A276" s="51"/>
    </row>
    <row r="277" spans="1:1" s="27" customFormat="1" x14ac:dyDescent="0.35">
      <c r="A277" s="51"/>
    </row>
    <row r="278" spans="1:1" s="27" customFormat="1" x14ac:dyDescent="0.35">
      <c r="A278" s="51"/>
    </row>
    <row r="279" spans="1:1" s="27" customFormat="1" x14ac:dyDescent="0.35">
      <c r="A279" s="51"/>
    </row>
    <row r="280" spans="1:1" s="27" customFormat="1" x14ac:dyDescent="0.35">
      <c r="A280" s="51"/>
    </row>
    <row r="281" spans="1:1" s="27" customFormat="1" x14ac:dyDescent="0.35">
      <c r="A281" s="51"/>
    </row>
    <row r="282" spans="1:1" s="27" customFormat="1" x14ac:dyDescent="0.35">
      <c r="A282" s="51"/>
    </row>
    <row r="283" spans="1:1" s="27" customFormat="1" x14ac:dyDescent="0.35">
      <c r="A283" s="51"/>
    </row>
    <row r="284" spans="1:1" s="27" customFormat="1" x14ac:dyDescent="0.35">
      <c r="A284" s="51"/>
    </row>
    <row r="285" spans="1:1" s="27" customFormat="1" x14ac:dyDescent="0.35">
      <c r="A285" s="51"/>
    </row>
    <row r="286" spans="1:1" s="27" customFormat="1" x14ac:dyDescent="0.35">
      <c r="A286" s="51"/>
    </row>
    <row r="287" spans="1:1" s="27" customFormat="1" x14ac:dyDescent="0.35">
      <c r="A287" s="51"/>
    </row>
    <row r="288" spans="1:1" s="27" customFormat="1" x14ac:dyDescent="0.35">
      <c r="A288" s="51"/>
    </row>
    <row r="289" spans="1:1" s="27" customFormat="1" x14ac:dyDescent="0.35">
      <c r="A289" s="51"/>
    </row>
    <row r="290" spans="1:1" s="27" customFormat="1" x14ac:dyDescent="0.35">
      <c r="A290" s="51"/>
    </row>
    <row r="291" spans="1:1" s="27" customFormat="1" x14ac:dyDescent="0.35">
      <c r="A291" s="51"/>
    </row>
    <row r="292" spans="1:1" s="27" customFormat="1" x14ac:dyDescent="0.35">
      <c r="A292" s="51"/>
    </row>
    <row r="293" spans="1:1" s="27" customFormat="1" x14ac:dyDescent="0.35">
      <c r="A293" s="51"/>
    </row>
    <row r="294" spans="1:1" s="27" customFormat="1" x14ac:dyDescent="0.35">
      <c r="A294" s="51"/>
    </row>
    <row r="295" spans="1:1" s="27" customFormat="1" x14ac:dyDescent="0.35">
      <c r="A295" s="51"/>
    </row>
    <row r="296" spans="1:1" s="27" customFormat="1" x14ac:dyDescent="0.35">
      <c r="A296" s="51"/>
    </row>
    <row r="297" spans="1:1" s="27" customFormat="1" x14ac:dyDescent="0.35">
      <c r="A297" s="51"/>
    </row>
    <row r="298" spans="1:1" s="27" customFormat="1" x14ac:dyDescent="0.35">
      <c r="A298" s="51"/>
    </row>
    <row r="299" spans="1:1" s="27" customFormat="1" x14ac:dyDescent="0.35">
      <c r="A299" s="51"/>
    </row>
    <row r="300" spans="1:1" s="27" customFormat="1" x14ac:dyDescent="0.35">
      <c r="A300" s="51"/>
    </row>
    <row r="301" spans="1:1" s="27" customFormat="1" x14ac:dyDescent="0.35">
      <c r="A301" s="51"/>
    </row>
    <row r="302" spans="1:1" s="27" customFormat="1" x14ac:dyDescent="0.35">
      <c r="A302" s="51"/>
    </row>
    <row r="303" spans="1:1" s="27" customFormat="1" x14ac:dyDescent="0.35">
      <c r="A303" s="51"/>
    </row>
    <row r="304" spans="1:1" s="27" customFormat="1" x14ac:dyDescent="0.35">
      <c r="A304" s="51"/>
    </row>
    <row r="305" spans="1:1" s="27" customFormat="1" x14ac:dyDescent="0.35">
      <c r="A305" s="51"/>
    </row>
    <row r="306" spans="1:1" s="27" customFormat="1" x14ac:dyDescent="0.35">
      <c r="A306" s="51"/>
    </row>
    <row r="307" spans="1:1" s="27" customFormat="1" x14ac:dyDescent="0.35">
      <c r="A307" s="51"/>
    </row>
    <row r="308" spans="1:1" s="27" customFormat="1" x14ac:dyDescent="0.35">
      <c r="A308" s="51"/>
    </row>
    <row r="309" spans="1:1" s="27" customFormat="1" x14ac:dyDescent="0.35">
      <c r="A309" s="51"/>
    </row>
    <row r="310" spans="1:1" s="27" customFormat="1" x14ac:dyDescent="0.35">
      <c r="A310" s="51"/>
    </row>
    <row r="311" spans="1:1" s="27" customFormat="1" x14ac:dyDescent="0.35">
      <c r="A311" s="51"/>
    </row>
    <row r="312" spans="1:1" s="27" customFormat="1" x14ac:dyDescent="0.35">
      <c r="A312" s="51"/>
    </row>
    <row r="313" spans="1:1" s="27" customFormat="1" x14ac:dyDescent="0.35">
      <c r="A313" s="51"/>
    </row>
    <row r="314" spans="1:1" s="27" customFormat="1" x14ac:dyDescent="0.35">
      <c r="A314" s="51"/>
    </row>
    <row r="315" spans="1:1" s="27" customFormat="1" x14ac:dyDescent="0.35">
      <c r="A315" s="51"/>
    </row>
    <row r="316" spans="1:1" s="27" customFormat="1" x14ac:dyDescent="0.35">
      <c r="A316" s="51"/>
    </row>
    <row r="317" spans="1:1" s="27" customFormat="1" x14ac:dyDescent="0.35">
      <c r="A317" s="51"/>
    </row>
    <row r="318" spans="1:1" s="27" customFormat="1" x14ac:dyDescent="0.35">
      <c r="A318" s="51"/>
    </row>
    <row r="319" spans="1:1" s="27" customFormat="1" x14ac:dyDescent="0.35">
      <c r="A319" s="51"/>
    </row>
    <row r="320" spans="1:1" s="27" customFormat="1" x14ac:dyDescent="0.35">
      <c r="A320" s="51"/>
    </row>
    <row r="321" spans="1:1" s="27" customFormat="1" x14ac:dyDescent="0.35">
      <c r="A321" s="51"/>
    </row>
    <row r="322" spans="1:1" s="27" customFormat="1" x14ac:dyDescent="0.35">
      <c r="A322" s="51"/>
    </row>
    <row r="323" spans="1:1" s="27" customFormat="1" x14ac:dyDescent="0.35">
      <c r="A323" s="51"/>
    </row>
    <row r="324" spans="1:1" s="27" customFormat="1" x14ac:dyDescent="0.35">
      <c r="A324" s="51"/>
    </row>
    <row r="325" spans="1:1" s="27" customFormat="1" x14ac:dyDescent="0.35">
      <c r="A325" s="51"/>
    </row>
    <row r="326" spans="1:1" s="27" customFormat="1" x14ac:dyDescent="0.35">
      <c r="A326" s="51"/>
    </row>
    <row r="327" spans="1:1" s="27" customFormat="1" x14ac:dyDescent="0.35">
      <c r="A327" s="51"/>
    </row>
    <row r="328" spans="1:1" s="27" customFormat="1" x14ac:dyDescent="0.35">
      <c r="A328" s="51"/>
    </row>
    <row r="329" spans="1:1" s="27" customFormat="1" x14ac:dyDescent="0.35">
      <c r="A329" s="51"/>
    </row>
    <row r="330" spans="1:1" s="27" customFormat="1" x14ac:dyDescent="0.35">
      <c r="A330" s="51"/>
    </row>
    <row r="331" spans="1:1" s="27" customFormat="1" x14ac:dyDescent="0.35">
      <c r="A331" s="51"/>
    </row>
    <row r="332" spans="1:1" s="27" customFormat="1" x14ac:dyDescent="0.35">
      <c r="A332" s="51"/>
    </row>
    <row r="333" spans="1:1" s="27" customFormat="1" x14ac:dyDescent="0.35">
      <c r="A333" s="51"/>
    </row>
    <row r="334" spans="1:1" s="27" customFormat="1" x14ac:dyDescent="0.35">
      <c r="A334" s="51"/>
    </row>
    <row r="335" spans="1:1" s="27" customFormat="1" x14ac:dyDescent="0.35">
      <c r="A335" s="51"/>
    </row>
    <row r="336" spans="1:1" s="27" customFormat="1" x14ac:dyDescent="0.35">
      <c r="A336" s="51"/>
    </row>
    <row r="337" spans="1:1" s="27" customFormat="1" x14ac:dyDescent="0.35">
      <c r="A337" s="51"/>
    </row>
    <row r="338" spans="1:1" s="27" customFormat="1" x14ac:dyDescent="0.35">
      <c r="A338" s="51"/>
    </row>
    <row r="339" spans="1:1" s="27" customFormat="1" x14ac:dyDescent="0.35">
      <c r="A339" s="51"/>
    </row>
    <row r="340" spans="1:1" s="27" customFormat="1" x14ac:dyDescent="0.35">
      <c r="A340" s="51"/>
    </row>
    <row r="341" spans="1:1" s="27" customFormat="1" x14ac:dyDescent="0.35">
      <c r="A341" s="51"/>
    </row>
    <row r="342" spans="1:1" s="27" customFormat="1" x14ac:dyDescent="0.35">
      <c r="A342" s="51"/>
    </row>
    <row r="343" spans="1:1" s="27" customFormat="1" x14ac:dyDescent="0.35">
      <c r="A343" s="51"/>
    </row>
    <row r="344" spans="1:1" s="27" customFormat="1" x14ac:dyDescent="0.35">
      <c r="A344" s="51"/>
    </row>
    <row r="345" spans="1:1" s="27" customFormat="1" x14ac:dyDescent="0.35">
      <c r="A345" s="51"/>
    </row>
    <row r="346" spans="1:1" s="27" customFormat="1" x14ac:dyDescent="0.35">
      <c r="A346" s="51"/>
    </row>
    <row r="347" spans="1:1" s="27" customFormat="1" x14ac:dyDescent="0.35">
      <c r="A347" s="51"/>
    </row>
    <row r="348" spans="1:1" s="27" customFormat="1" x14ac:dyDescent="0.35">
      <c r="A348" s="51"/>
    </row>
    <row r="349" spans="1:1" s="27" customFormat="1" x14ac:dyDescent="0.35">
      <c r="A349" s="51"/>
    </row>
    <row r="350" spans="1:1" s="27" customFormat="1" x14ac:dyDescent="0.35">
      <c r="A350" s="51"/>
    </row>
    <row r="351" spans="1:1" s="27" customFormat="1" x14ac:dyDescent="0.35">
      <c r="A351" s="51"/>
    </row>
    <row r="352" spans="1:1" s="27" customFormat="1" x14ac:dyDescent="0.35">
      <c r="A352" s="51"/>
    </row>
    <row r="353" spans="1:1" s="27" customFormat="1" x14ac:dyDescent="0.35">
      <c r="A353" s="51"/>
    </row>
    <row r="354" spans="1:1" s="27" customFormat="1" x14ac:dyDescent="0.35">
      <c r="A354" s="51"/>
    </row>
    <row r="355" spans="1:1" s="27" customFormat="1" x14ac:dyDescent="0.35">
      <c r="A355" s="51"/>
    </row>
    <row r="356" spans="1:1" s="27" customFormat="1" x14ac:dyDescent="0.35">
      <c r="A356" s="51"/>
    </row>
    <row r="357" spans="1:1" s="27" customFormat="1" x14ac:dyDescent="0.35">
      <c r="A357" s="51"/>
    </row>
    <row r="358" spans="1:1" s="27" customFormat="1" x14ac:dyDescent="0.35">
      <c r="A358" s="51"/>
    </row>
    <row r="359" spans="1:1" s="27" customFormat="1" x14ac:dyDescent="0.35">
      <c r="A359" s="51"/>
    </row>
    <row r="360" spans="1:1" s="27" customFormat="1" x14ac:dyDescent="0.35">
      <c r="A360" s="51"/>
    </row>
    <row r="361" spans="1:1" s="27" customFormat="1" x14ac:dyDescent="0.35">
      <c r="A361" s="51"/>
    </row>
    <row r="362" spans="1:1" s="27" customFormat="1" x14ac:dyDescent="0.35">
      <c r="A362" s="51"/>
    </row>
    <row r="363" spans="1:1" s="27" customFormat="1" x14ac:dyDescent="0.35">
      <c r="A363" s="51"/>
    </row>
    <row r="364" spans="1:1" s="27" customFormat="1" x14ac:dyDescent="0.35">
      <c r="A364" s="51"/>
    </row>
    <row r="365" spans="1:1" s="27" customFormat="1" x14ac:dyDescent="0.35">
      <c r="A365" s="51"/>
    </row>
    <row r="366" spans="1:1" s="27" customFormat="1" x14ac:dyDescent="0.35">
      <c r="A366" s="51"/>
    </row>
    <row r="367" spans="1:1" s="27" customFormat="1" x14ac:dyDescent="0.35">
      <c r="A367" s="51"/>
    </row>
    <row r="368" spans="1:1" s="27" customFormat="1" x14ac:dyDescent="0.35">
      <c r="A368" s="51"/>
    </row>
    <row r="369" spans="1:1" s="27" customFormat="1" x14ac:dyDescent="0.35">
      <c r="A369" s="51"/>
    </row>
    <row r="370" spans="1:1" s="27" customFormat="1" x14ac:dyDescent="0.35">
      <c r="A370" s="51"/>
    </row>
    <row r="371" spans="1:1" s="27" customFormat="1" x14ac:dyDescent="0.35">
      <c r="A371" s="51"/>
    </row>
    <row r="372" spans="1:1" s="27" customFormat="1" x14ac:dyDescent="0.35">
      <c r="A372" s="51"/>
    </row>
    <row r="373" spans="1:1" s="27" customFormat="1" x14ac:dyDescent="0.35">
      <c r="A373" s="51"/>
    </row>
    <row r="374" spans="1:1" s="27" customFormat="1" x14ac:dyDescent="0.35">
      <c r="A374" s="51"/>
    </row>
    <row r="375" spans="1:1" s="27" customFormat="1" x14ac:dyDescent="0.35">
      <c r="A375" s="51"/>
    </row>
    <row r="376" spans="1:1" s="27" customFormat="1" x14ac:dyDescent="0.35">
      <c r="A376" s="51"/>
    </row>
    <row r="377" spans="1:1" s="27" customFormat="1" x14ac:dyDescent="0.35">
      <c r="A377" s="51"/>
    </row>
    <row r="378" spans="1:1" s="27" customFormat="1" x14ac:dyDescent="0.35">
      <c r="A378" s="51"/>
    </row>
    <row r="379" spans="1:1" s="27" customFormat="1" x14ac:dyDescent="0.35">
      <c r="A379" s="51"/>
    </row>
    <row r="380" spans="1:1" s="27" customFormat="1" x14ac:dyDescent="0.35">
      <c r="A380" s="51"/>
    </row>
    <row r="381" spans="1:1" s="27" customFormat="1" x14ac:dyDescent="0.35">
      <c r="A381" s="51"/>
    </row>
    <row r="382" spans="1:1" s="27" customFormat="1" x14ac:dyDescent="0.35">
      <c r="A382" s="51"/>
    </row>
    <row r="383" spans="1:1" s="27" customFormat="1" x14ac:dyDescent="0.35">
      <c r="A383" s="51"/>
    </row>
    <row r="384" spans="1:1" s="27" customFormat="1" x14ac:dyDescent="0.35">
      <c r="A384" s="51"/>
    </row>
    <row r="385" spans="1:1" s="27" customFormat="1" x14ac:dyDescent="0.35">
      <c r="A385" s="51"/>
    </row>
    <row r="386" spans="1:1" s="27" customFormat="1" x14ac:dyDescent="0.35">
      <c r="A386" s="51"/>
    </row>
    <row r="387" spans="1:1" s="27" customFormat="1" x14ac:dyDescent="0.35">
      <c r="A387" s="51"/>
    </row>
    <row r="388" spans="1:1" s="27" customFormat="1" x14ac:dyDescent="0.35">
      <c r="A388" s="51"/>
    </row>
    <row r="389" spans="1:1" s="27" customFormat="1" x14ac:dyDescent="0.35">
      <c r="A389" s="51"/>
    </row>
    <row r="390" spans="1:1" s="27" customFormat="1" x14ac:dyDescent="0.35">
      <c r="A390" s="51"/>
    </row>
    <row r="391" spans="1:1" s="27" customFormat="1" x14ac:dyDescent="0.35">
      <c r="A391" s="51"/>
    </row>
    <row r="392" spans="1:1" s="27" customFormat="1" x14ac:dyDescent="0.35">
      <c r="A392" s="51"/>
    </row>
    <row r="393" spans="1:1" s="27" customFormat="1" x14ac:dyDescent="0.35">
      <c r="A393" s="51"/>
    </row>
    <row r="394" spans="1:1" s="27" customFormat="1" x14ac:dyDescent="0.35">
      <c r="A394" s="51"/>
    </row>
    <row r="395" spans="1:1" s="27" customFormat="1" x14ac:dyDescent="0.35">
      <c r="A395" s="51"/>
    </row>
    <row r="396" spans="1:1" s="27" customFormat="1" x14ac:dyDescent="0.35">
      <c r="A396" s="51"/>
    </row>
    <row r="397" spans="1:1" s="27" customFormat="1" x14ac:dyDescent="0.35">
      <c r="A397" s="51"/>
    </row>
    <row r="398" spans="1:1" s="27" customFormat="1" x14ac:dyDescent="0.35">
      <c r="A398" s="51"/>
    </row>
    <row r="399" spans="1:1" s="27" customFormat="1" x14ac:dyDescent="0.35">
      <c r="A399" s="51"/>
    </row>
    <row r="400" spans="1:1" s="27" customFormat="1" x14ac:dyDescent="0.35">
      <c r="A400" s="51"/>
    </row>
    <row r="401" spans="1:1" s="27" customFormat="1" x14ac:dyDescent="0.35">
      <c r="A401" s="51"/>
    </row>
    <row r="402" spans="1:1" s="27" customFormat="1" x14ac:dyDescent="0.35">
      <c r="A402" s="51"/>
    </row>
    <row r="403" spans="1:1" s="27" customFormat="1" x14ac:dyDescent="0.35">
      <c r="A403" s="51"/>
    </row>
    <row r="404" spans="1:1" s="27" customFormat="1" x14ac:dyDescent="0.35">
      <c r="A404" s="51"/>
    </row>
    <row r="405" spans="1:1" s="27" customFormat="1" x14ac:dyDescent="0.35">
      <c r="A405" s="51"/>
    </row>
    <row r="406" spans="1:1" s="27" customFormat="1" x14ac:dyDescent="0.35">
      <c r="A406" s="51"/>
    </row>
    <row r="407" spans="1:1" s="27" customFormat="1" x14ac:dyDescent="0.35">
      <c r="A407" s="51"/>
    </row>
    <row r="408" spans="1:1" s="27" customFormat="1" x14ac:dyDescent="0.35">
      <c r="A408" s="51"/>
    </row>
    <row r="409" spans="1:1" s="27" customFormat="1" x14ac:dyDescent="0.35">
      <c r="A409" s="51"/>
    </row>
    <row r="410" spans="1:1" s="27" customFormat="1" x14ac:dyDescent="0.35">
      <c r="A410" s="51"/>
    </row>
    <row r="411" spans="1:1" s="27" customFormat="1" x14ac:dyDescent="0.35">
      <c r="A411" s="51"/>
    </row>
    <row r="412" spans="1:1" s="27" customFormat="1" x14ac:dyDescent="0.35">
      <c r="A412" s="51"/>
    </row>
    <row r="413" spans="1:1" s="27" customFormat="1" x14ac:dyDescent="0.35">
      <c r="A413" s="51"/>
    </row>
    <row r="414" spans="1:1" s="27" customFormat="1" x14ac:dyDescent="0.35">
      <c r="A414" s="51"/>
    </row>
    <row r="415" spans="1:1" s="27" customFormat="1" x14ac:dyDescent="0.35">
      <c r="A415" s="51"/>
    </row>
    <row r="416" spans="1:1" s="27" customFormat="1" x14ac:dyDescent="0.35">
      <c r="A416" s="51"/>
    </row>
    <row r="417" spans="1:1" s="27" customFormat="1" x14ac:dyDescent="0.35">
      <c r="A417" s="51"/>
    </row>
    <row r="418" spans="1:1" s="27" customFormat="1" x14ac:dyDescent="0.35">
      <c r="A418" s="51"/>
    </row>
    <row r="419" spans="1:1" s="27" customFormat="1" x14ac:dyDescent="0.35">
      <c r="A419" s="51"/>
    </row>
    <row r="420" spans="1:1" s="27" customFormat="1" x14ac:dyDescent="0.35">
      <c r="A420" s="51"/>
    </row>
    <row r="421" spans="1:1" s="27" customFormat="1" x14ac:dyDescent="0.35">
      <c r="A421" s="51"/>
    </row>
    <row r="422" spans="1:1" s="27" customFormat="1" x14ac:dyDescent="0.35">
      <c r="A422" s="51"/>
    </row>
    <row r="423" spans="1:1" s="27" customFormat="1" x14ac:dyDescent="0.35">
      <c r="A423" s="51"/>
    </row>
    <row r="424" spans="1:1" s="27" customFormat="1" x14ac:dyDescent="0.35">
      <c r="A424" s="51"/>
    </row>
    <row r="425" spans="1:1" s="27" customFormat="1" x14ac:dyDescent="0.35">
      <c r="A425" s="51"/>
    </row>
    <row r="426" spans="1:1" s="27" customFormat="1" x14ac:dyDescent="0.35">
      <c r="A426" s="51"/>
    </row>
    <row r="427" spans="1:1" s="27" customFormat="1" x14ac:dyDescent="0.35">
      <c r="A427" s="51"/>
    </row>
    <row r="428" spans="1:1" s="27" customFormat="1" x14ac:dyDescent="0.35">
      <c r="A428" s="51"/>
    </row>
    <row r="429" spans="1:1" s="27" customFormat="1" x14ac:dyDescent="0.35">
      <c r="A429" s="51"/>
    </row>
    <row r="430" spans="1:1" s="27" customFormat="1" x14ac:dyDescent="0.35">
      <c r="A430" s="51"/>
    </row>
    <row r="431" spans="1:1" s="27" customFormat="1" x14ac:dyDescent="0.35">
      <c r="A431" s="51"/>
    </row>
    <row r="432" spans="1:1" s="27" customFormat="1" x14ac:dyDescent="0.35">
      <c r="A432" s="51"/>
    </row>
    <row r="433" spans="1:1" s="27" customFormat="1" x14ac:dyDescent="0.35">
      <c r="A433" s="51"/>
    </row>
    <row r="434" spans="1:1" s="27" customFormat="1" x14ac:dyDescent="0.35">
      <c r="A434" s="51"/>
    </row>
    <row r="435" spans="1:1" s="27" customFormat="1" x14ac:dyDescent="0.35">
      <c r="A435" s="51"/>
    </row>
    <row r="436" spans="1:1" s="27" customFormat="1" x14ac:dyDescent="0.35">
      <c r="A436" s="51"/>
    </row>
    <row r="437" spans="1:1" s="27" customFormat="1" x14ac:dyDescent="0.35">
      <c r="A437" s="51"/>
    </row>
    <row r="438" spans="1:1" s="27" customFormat="1" x14ac:dyDescent="0.35">
      <c r="A438" s="51"/>
    </row>
    <row r="439" spans="1:1" s="27" customFormat="1" x14ac:dyDescent="0.35">
      <c r="A439" s="51"/>
    </row>
    <row r="440" spans="1:1" s="27" customFormat="1" x14ac:dyDescent="0.35">
      <c r="A440" s="51"/>
    </row>
    <row r="441" spans="1:1" s="27" customFormat="1" x14ac:dyDescent="0.35">
      <c r="A441" s="51"/>
    </row>
    <row r="442" spans="1:1" s="27" customFormat="1" x14ac:dyDescent="0.35">
      <c r="A442" s="51"/>
    </row>
    <row r="443" spans="1:1" s="27" customFormat="1" x14ac:dyDescent="0.35">
      <c r="A443" s="51"/>
    </row>
    <row r="444" spans="1:1" s="27" customFormat="1" x14ac:dyDescent="0.35">
      <c r="A444" s="51"/>
    </row>
    <row r="445" spans="1:1" s="27" customFormat="1" x14ac:dyDescent="0.35">
      <c r="A445" s="51"/>
    </row>
    <row r="446" spans="1:1" s="27" customFormat="1" x14ac:dyDescent="0.35">
      <c r="A446" s="51"/>
    </row>
    <row r="447" spans="1:1" s="27" customFormat="1" x14ac:dyDescent="0.35">
      <c r="A447" s="51"/>
    </row>
    <row r="448" spans="1:1" s="27" customFormat="1" x14ac:dyDescent="0.35">
      <c r="A448" s="51"/>
    </row>
    <row r="449" spans="1:2" s="27" customFormat="1" x14ac:dyDescent="0.35">
      <c r="A449" s="51"/>
    </row>
    <row r="450" spans="1:2" s="27" customFormat="1" x14ac:dyDescent="0.35">
      <c r="A450" s="51"/>
    </row>
    <row r="451" spans="1:2" s="27" customFormat="1" x14ac:dyDescent="0.35">
      <c r="A451" s="51"/>
    </row>
    <row r="452" spans="1:2" s="27" customFormat="1" x14ac:dyDescent="0.35">
      <c r="A452" s="51"/>
    </row>
    <row r="453" spans="1:2" s="27" customFormat="1" x14ac:dyDescent="0.35">
      <c r="A453" s="51"/>
    </row>
    <row r="454" spans="1:2" s="27" customFormat="1" x14ac:dyDescent="0.35">
      <c r="A454" s="51"/>
    </row>
    <row r="455" spans="1:2" s="27" customFormat="1" x14ac:dyDescent="0.35">
      <c r="A455" s="51"/>
    </row>
    <row r="456" spans="1:2" s="27" customFormat="1" x14ac:dyDescent="0.35">
      <c r="A456" s="51"/>
    </row>
    <row r="457" spans="1:2" s="27" customFormat="1" x14ac:dyDescent="0.35">
      <c r="A457" s="51"/>
    </row>
    <row r="458" spans="1:2" s="27" customFormat="1" x14ac:dyDescent="0.35">
      <c r="A458" s="51"/>
    </row>
    <row r="459" spans="1:2" s="27" customFormat="1" x14ac:dyDescent="0.35">
      <c r="A459" s="51"/>
    </row>
    <row r="460" spans="1:2" s="27" customFormat="1" x14ac:dyDescent="0.35">
      <c r="A460" s="51"/>
    </row>
    <row r="461" spans="1:2" s="27" customFormat="1" x14ac:dyDescent="0.35">
      <c r="A461" s="51"/>
    </row>
    <row r="462" spans="1:2" s="27" customFormat="1" x14ac:dyDescent="0.35">
      <c r="A462" s="51"/>
    </row>
    <row r="463" spans="1:2" s="27" customFormat="1" x14ac:dyDescent="0.35">
      <c r="A463" s="51"/>
    </row>
    <row r="464" spans="1:2" s="27" customFormat="1" x14ac:dyDescent="0.35">
      <c r="A464" s="51"/>
      <c r="B464" s="70"/>
    </row>
    <row r="465" spans="1:2" s="27" customFormat="1" x14ac:dyDescent="0.35">
      <c r="A465" s="51"/>
      <c r="B465" s="70"/>
    </row>
    <row r="466" spans="1:2" s="27" customFormat="1" x14ac:dyDescent="0.35">
      <c r="A466" s="51"/>
      <c r="B466" s="70"/>
    </row>
    <row r="467" spans="1:2" s="27" customFormat="1" x14ac:dyDescent="0.35">
      <c r="A467" s="51"/>
      <c r="B467" s="70"/>
    </row>
    <row r="468" spans="1:2" s="27" customFormat="1" x14ac:dyDescent="0.35">
      <c r="A468" s="51"/>
      <c r="B468" s="70"/>
    </row>
    <row r="469" spans="1:2" s="27" customFormat="1" x14ac:dyDescent="0.35">
      <c r="A469" s="51"/>
      <c r="B469" s="70"/>
    </row>
    <row r="470" spans="1:2" s="27" customFormat="1" x14ac:dyDescent="0.35">
      <c r="A470" s="51"/>
      <c r="B470" s="70"/>
    </row>
    <row r="471" spans="1:2" s="27" customFormat="1" x14ac:dyDescent="0.35">
      <c r="A471" s="51"/>
      <c r="B471" s="70"/>
    </row>
    <row r="472" spans="1:2" s="27" customFormat="1" x14ac:dyDescent="0.35">
      <c r="A472" s="51"/>
      <c r="B472" s="70"/>
    </row>
    <row r="473" spans="1:2" s="27" customFormat="1" x14ac:dyDescent="0.35">
      <c r="A473" s="51"/>
      <c r="B473" s="70"/>
    </row>
    <row r="474" spans="1:2" s="27" customFormat="1" x14ac:dyDescent="0.35">
      <c r="A474" s="51"/>
      <c r="B474" s="70"/>
    </row>
    <row r="475" spans="1:2" s="27" customFormat="1" x14ac:dyDescent="0.35">
      <c r="A475" s="51"/>
      <c r="B475" s="70"/>
    </row>
    <row r="476" spans="1:2" s="27" customFormat="1" x14ac:dyDescent="0.35">
      <c r="A476" s="51"/>
      <c r="B476" s="70"/>
    </row>
    <row r="477" spans="1:2" s="27" customFormat="1" x14ac:dyDescent="0.35">
      <c r="A477" s="51"/>
      <c r="B477" s="70"/>
    </row>
    <row r="478" spans="1:2" s="27" customFormat="1" x14ac:dyDescent="0.35">
      <c r="A478" s="51"/>
      <c r="B478" s="70"/>
    </row>
    <row r="479" spans="1:2" s="27" customFormat="1" x14ac:dyDescent="0.35">
      <c r="A479" s="51"/>
      <c r="B479" s="70"/>
    </row>
    <row r="480" spans="1:2" s="27" customFormat="1" x14ac:dyDescent="0.35">
      <c r="A480" s="51"/>
      <c r="B480" s="70"/>
    </row>
    <row r="481" spans="1:2" s="27" customFormat="1" x14ac:dyDescent="0.35">
      <c r="A481" s="51"/>
      <c r="B481" s="70"/>
    </row>
    <row r="482" spans="1:2" s="27" customFormat="1" x14ac:dyDescent="0.35">
      <c r="A482" s="51"/>
      <c r="B482" s="70"/>
    </row>
    <row r="483" spans="1:2" s="27" customFormat="1" x14ac:dyDescent="0.35">
      <c r="A483" s="51"/>
      <c r="B483" s="70"/>
    </row>
    <row r="484" spans="1:2" s="27" customFormat="1" x14ac:dyDescent="0.35">
      <c r="A484" s="51"/>
      <c r="B484" s="70"/>
    </row>
    <row r="485" spans="1:2" s="27" customFormat="1" x14ac:dyDescent="0.35">
      <c r="A485" s="51"/>
      <c r="B485" s="70"/>
    </row>
    <row r="486" spans="1:2" s="27" customFormat="1" x14ac:dyDescent="0.35">
      <c r="A486" s="51"/>
      <c r="B486" s="70"/>
    </row>
    <row r="487" spans="1:2" s="27" customFormat="1" x14ac:dyDescent="0.35">
      <c r="A487" s="51"/>
      <c r="B487" s="70"/>
    </row>
    <row r="488" spans="1:2" s="27" customFormat="1" x14ac:dyDescent="0.35">
      <c r="A488" s="51"/>
      <c r="B488" s="70"/>
    </row>
    <row r="489" spans="1:2" s="27" customFormat="1" x14ac:dyDescent="0.35">
      <c r="A489" s="51"/>
      <c r="B489" s="70"/>
    </row>
    <row r="490" spans="1:2" s="27" customFormat="1" x14ac:dyDescent="0.35">
      <c r="A490" s="51"/>
      <c r="B490" s="70"/>
    </row>
    <row r="491" spans="1:2" s="27" customFormat="1" x14ac:dyDescent="0.35">
      <c r="A491" s="51"/>
      <c r="B491" s="70"/>
    </row>
    <row r="492" spans="1:2" s="27" customFormat="1" x14ac:dyDescent="0.35">
      <c r="A492" s="51"/>
      <c r="B492" s="70"/>
    </row>
    <row r="493" spans="1:2" s="27" customFormat="1" x14ac:dyDescent="0.35">
      <c r="A493" s="51"/>
      <c r="B493" s="70"/>
    </row>
    <row r="494" spans="1:2" s="27" customFormat="1" x14ac:dyDescent="0.35">
      <c r="A494" s="51"/>
      <c r="B494" s="70"/>
    </row>
    <row r="495" spans="1:2" s="27" customFormat="1" x14ac:dyDescent="0.35">
      <c r="A495" s="51"/>
      <c r="B495" s="70"/>
    </row>
    <row r="496" spans="1:2" s="27" customFormat="1" x14ac:dyDescent="0.35">
      <c r="A496" s="51"/>
      <c r="B496" s="70"/>
    </row>
    <row r="497" spans="1:2" s="27" customFormat="1" x14ac:dyDescent="0.35">
      <c r="A497" s="51"/>
      <c r="B497" s="70"/>
    </row>
    <row r="498" spans="1:2" s="27" customFormat="1" x14ac:dyDescent="0.35">
      <c r="A498" s="51"/>
      <c r="B498" s="70"/>
    </row>
    <row r="499" spans="1:2" s="27" customFormat="1" x14ac:dyDescent="0.35">
      <c r="A499" s="51"/>
      <c r="B499" s="70"/>
    </row>
    <row r="500" spans="1:2" s="27" customFormat="1" x14ac:dyDescent="0.35">
      <c r="A500" s="51"/>
      <c r="B500" s="70"/>
    </row>
    <row r="501" spans="1:2" s="27" customFormat="1" x14ac:dyDescent="0.35">
      <c r="A501" s="51"/>
      <c r="B501" s="70"/>
    </row>
    <row r="502" spans="1:2" s="27" customFormat="1" x14ac:dyDescent="0.35">
      <c r="A502" s="51"/>
      <c r="B502" s="70"/>
    </row>
    <row r="503" spans="1:2" s="27" customFormat="1" x14ac:dyDescent="0.35">
      <c r="A503" s="51"/>
      <c r="B503" s="70"/>
    </row>
    <row r="504" spans="1:2" s="27" customFormat="1" x14ac:dyDescent="0.35">
      <c r="A504" s="51"/>
      <c r="B504" s="70"/>
    </row>
    <row r="505" spans="1:2" s="27" customFormat="1" x14ac:dyDescent="0.35">
      <c r="A505" s="51"/>
      <c r="B505" s="70"/>
    </row>
    <row r="506" spans="1:2" s="27" customFormat="1" x14ac:dyDescent="0.35">
      <c r="A506" s="51"/>
      <c r="B506" s="70"/>
    </row>
    <row r="507" spans="1:2" s="27" customFormat="1" x14ac:dyDescent="0.35">
      <c r="A507" s="51"/>
      <c r="B507" s="70"/>
    </row>
    <row r="508" spans="1:2" s="27" customFormat="1" x14ac:dyDescent="0.35">
      <c r="A508" s="51"/>
      <c r="B508" s="70"/>
    </row>
    <row r="509" spans="1:2" s="27" customFormat="1" x14ac:dyDescent="0.35">
      <c r="A509" s="51"/>
      <c r="B509" s="70"/>
    </row>
    <row r="510" spans="1:2" s="27" customFormat="1" x14ac:dyDescent="0.35">
      <c r="A510" s="51"/>
      <c r="B510" s="70"/>
    </row>
    <row r="511" spans="1:2" s="27" customFormat="1" x14ac:dyDescent="0.35">
      <c r="A511" s="51"/>
      <c r="B511" s="70"/>
    </row>
    <row r="512" spans="1:2" s="27" customFormat="1" x14ac:dyDescent="0.35">
      <c r="A512" s="51"/>
      <c r="B512" s="70"/>
    </row>
    <row r="513" spans="1:2" s="27" customFormat="1" x14ac:dyDescent="0.35">
      <c r="A513" s="51"/>
      <c r="B513" s="70"/>
    </row>
    <row r="514" spans="1:2" s="27" customFormat="1" x14ac:dyDescent="0.35">
      <c r="A514" s="51"/>
      <c r="B514" s="70"/>
    </row>
    <row r="515" spans="1:2" s="27" customFormat="1" x14ac:dyDescent="0.35">
      <c r="A515" s="51"/>
      <c r="B515" s="70"/>
    </row>
    <row r="516" spans="1:2" s="27" customFormat="1" x14ac:dyDescent="0.35">
      <c r="A516" s="51"/>
      <c r="B516" s="70"/>
    </row>
    <row r="517" spans="1:2" s="27" customFormat="1" x14ac:dyDescent="0.35">
      <c r="A517" s="51"/>
      <c r="B517" s="70"/>
    </row>
    <row r="518" spans="1:2" s="27" customFormat="1" x14ac:dyDescent="0.35">
      <c r="A518" s="51"/>
      <c r="B518" s="70"/>
    </row>
    <row r="519" spans="1:2" s="27" customFormat="1" x14ac:dyDescent="0.35">
      <c r="A519" s="51"/>
      <c r="B519" s="70"/>
    </row>
    <row r="520" spans="1:2" s="27" customFormat="1" x14ac:dyDescent="0.35">
      <c r="A520" s="51"/>
      <c r="B520" s="70"/>
    </row>
    <row r="521" spans="1:2" s="27" customFormat="1" x14ac:dyDescent="0.35">
      <c r="A521" s="51"/>
      <c r="B521" s="70"/>
    </row>
    <row r="522" spans="1:2" s="27" customFormat="1" x14ac:dyDescent="0.35">
      <c r="A522" s="51"/>
      <c r="B522" s="70"/>
    </row>
    <row r="523" spans="1:2" s="27" customFormat="1" x14ac:dyDescent="0.35">
      <c r="A523" s="51"/>
      <c r="B523" s="70"/>
    </row>
    <row r="524" spans="1:2" s="27" customFormat="1" x14ac:dyDescent="0.35">
      <c r="A524" s="51"/>
      <c r="B524" s="70"/>
    </row>
    <row r="525" spans="1:2" s="27" customFormat="1" x14ac:dyDescent="0.35">
      <c r="A525" s="51"/>
      <c r="B525" s="70"/>
    </row>
    <row r="526" spans="1:2" s="27" customFormat="1" x14ac:dyDescent="0.35">
      <c r="A526" s="51"/>
      <c r="B526" s="70"/>
    </row>
    <row r="527" spans="1:2" s="27" customFormat="1" x14ac:dyDescent="0.35">
      <c r="A527" s="51"/>
      <c r="B527" s="70"/>
    </row>
    <row r="528" spans="1:2" s="27" customFormat="1" x14ac:dyDescent="0.35">
      <c r="A528" s="51"/>
      <c r="B528" s="70"/>
    </row>
    <row r="529" spans="1:2" s="27" customFormat="1" x14ac:dyDescent="0.35">
      <c r="A529" s="51"/>
      <c r="B529" s="70"/>
    </row>
    <row r="530" spans="1:2" s="27" customFormat="1" x14ac:dyDescent="0.35">
      <c r="A530" s="51"/>
      <c r="B530" s="70"/>
    </row>
    <row r="531" spans="1:2" s="27" customFormat="1" x14ac:dyDescent="0.35">
      <c r="A531" s="51"/>
      <c r="B531" s="70"/>
    </row>
    <row r="532" spans="1:2" s="27" customFormat="1" x14ac:dyDescent="0.35">
      <c r="A532" s="51"/>
      <c r="B532" s="70"/>
    </row>
    <row r="533" spans="1:2" s="27" customFormat="1" x14ac:dyDescent="0.35">
      <c r="A533" s="51"/>
      <c r="B533" s="70"/>
    </row>
    <row r="534" spans="1:2" s="27" customFormat="1" x14ac:dyDescent="0.35">
      <c r="A534" s="51"/>
      <c r="B534" s="70"/>
    </row>
    <row r="535" spans="1:2" s="27" customFormat="1" x14ac:dyDescent="0.35">
      <c r="A535" s="51"/>
      <c r="B535" s="70"/>
    </row>
    <row r="536" spans="1:2" s="27" customFormat="1" x14ac:dyDescent="0.35">
      <c r="A536" s="51"/>
      <c r="B536" s="70"/>
    </row>
    <row r="537" spans="1:2" s="27" customFormat="1" x14ac:dyDescent="0.35">
      <c r="A537" s="51"/>
      <c r="B537" s="70"/>
    </row>
    <row r="538" spans="1:2" s="27" customFormat="1" x14ac:dyDescent="0.35">
      <c r="A538" s="51"/>
      <c r="B538" s="70"/>
    </row>
    <row r="539" spans="1:2" s="27" customFormat="1" x14ac:dyDescent="0.35">
      <c r="A539" s="51"/>
      <c r="B539" s="70"/>
    </row>
    <row r="540" spans="1:2" s="27" customFormat="1" x14ac:dyDescent="0.35">
      <c r="A540" s="51"/>
      <c r="B540" s="70"/>
    </row>
    <row r="541" spans="1:2" s="27" customFormat="1" x14ac:dyDescent="0.35">
      <c r="A541" s="51"/>
      <c r="B541" s="70"/>
    </row>
    <row r="542" spans="1:2" s="27" customFormat="1" x14ac:dyDescent="0.35">
      <c r="A542" s="51"/>
      <c r="B542" s="70"/>
    </row>
    <row r="543" spans="1:2" s="27" customFormat="1" x14ac:dyDescent="0.35">
      <c r="A543" s="51"/>
      <c r="B543" s="70"/>
    </row>
    <row r="544" spans="1:2" s="27" customFormat="1" x14ac:dyDescent="0.35">
      <c r="A544" s="51"/>
      <c r="B544" s="70"/>
    </row>
    <row r="545" spans="1:2" s="27" customFormat="1" x14ac:dyDescent="0.35">
      <c r="A545" s="51"/>
      <c r="B545" s="70"/>
    </row>
    <row r="546" spans="1:2" s="27" customFormat="1" x14ac:dyDescent="0.35">
      <c r="A546" s="51"/>
      <c r="B546" s="70"/>
    </row>
    <row r="547" spans="1:2" s="27" customFormat="1" x14ac:dyDescent="0.35">
      <c r="A547" s="51"/>
      <c r="B547" s="70"/>
    </row>
    <row r="548" spans="1:2" s="27" customFormat="1" x14ac:dyDescent="0.35">
      <c r="A548" s="51"/>
      <c r="B548" s="70"/>
    </row>
    <row r="549" spans="1:2" s="27" customFormat="1" x14ac:dyDescent="0.35">
      <c r="A549" s="51"/>
      <c r="B549" s="70"/>
    </row>
    <row r="550" spans="1:2" s="27" customFormat="1" x14ac:dyDescent="0.35">
      <c r="A550" s="51"/>
      <c r="B550" s="70"/>
    </row>
    <row r="551" spans="1:2" s="27" customFormat="1" x14ac:dyDescent="0.35">
      <c r="A551" s="51"/>
      <c r="B551" s="70"/>
    </row>
    <row r="552" spans="1:2" s="27" customFormat="1" x14ac:dyDescent="0.35">
      <c r="A552" s="51"/>
      <c r="B552" s="70"/>
    </row>
    <row r="553" spans="1:2" s="27" customFormat="1" x14ac:dyDescent="0.35">
      <c r="A553" s="51"/>
      <c r="B553" s="70"/>
    </row>
    <row r="554" spans="1:2" s="27" customFormat="1" x14ac:dyDescent="0.35">
      <c r="A554" s="51"/>
      <c r="B554" s="70"/>
    </row>
    <row r="555" spans="1:2" s="27" customFormat="1" x14ac:dyDescent="0.35">
      <c r="A555" s="51"/>
      <c r="B555" s="70"/>
    </row>
    <row r="556" spans="1:2" s="27" customFormat="1" x14ac:dyDescent="0.35">
      <c r="A556" s="51"/>
      <c r="B556" s="70"/>
    </row>
    <row r="557" spans="1:2" s="27" customFormat="1" x14ac:dyDescent="0.35">
      <c r="A557" s="51"/>
      <c r="B557" s="70"/>
    </row>
    <row r="558" spans="1:2" s="27" customFormat="1" x14ac:dyDescent="0.35">
      <c r="A558" s="51"/>
      <c r="B558" s="70"/>
    </row>
    <row r="559" spans="1:2" s="27" customFormat="1" x14ac:dyDescent="0.35">
      <c r="A559" s="51"/>
      <c r="B559" s="70"/>
    </row>
    <row r="560" spans="1:2" s="27" customFormat="1" x14ac:dyDescent="0.35">
      <c r="A560" s="51"/>
      <c r="B560" s="70"/>
    </row>
    <row r="561" spans="1:2" s="27" customFormat="1" x14ac:dyDescent="0.35">
      <c r="A561" s="51"/>
      <c r="B561" s="70"/>
    </row>
    <row r="562" spans="1:2" s="27" customFormat="1" x14ac:dyDescent="0.35">
      <c r="A562" s="51"/>
      <c r="B562" s="70"/>
    </row>
    <row r="563" spans="1:2" s="27" customFormat="1" x14ac:dyDescent="0.35">
      <c r="A563" s="51"/>
      <c r="B563" s="70"/>
    </row>
    <row r="564" spans="1:2" s="27" customFormat="1" x14ac:dyDescent="0.35">
      <c r="A564" s="51"/>
      <c r="B564" s="70"/>
    </row>
    <row r="565" spans="1:2" s="27" customFormat="1" x14ac:dyDescent="0.35">
      <c r="A565" s="51"/>
      <c r="B565" s="70"/>
    </row>
    <row r="566" spans="1:2" s="27" customFormat="1" x14ac:dyDescent="0.35">
      <c r="A566" s="51"/>
      <c r="B566" s="70"/>
    </row>
    <row r="567" spans="1:2" s="27" customFormat="1" x14ac:dyDescent="0.35">
      <c r="A567" s="51"/>
      <c r="B567" s="70"/>
    </row>
    <row r="568" spans="1:2" s="27" customFormat="1" x14ac:dyDescent="0.35">
      <c r="A568" s="51"/>
      <c r="B568" s="70"/>
    </row>
    <row r="569" spans="1:2" s="27" customFormat="1" x14ac:dyDescent="0.35">
      <c r="A569" s="51"/>
      <c r="B569" s="70"/>
    </row>
    <row r="570" spans="1:2" s="27" customFormat="1" x14ac:dyDescent="0.35">
      <c r="A570" s="51"/>
      <c r="B570" s="70"/>
    </row>
    <row r="571" spans="1:2" s="27" customFormat="1" x14ac:dyDescent="0.35">
      <c r="A571" s="51"/>
      <c r="B571" s="70"/>
    </row>
    <row r="572" spans="1:2" s="27" customFormat="1" x14ac:dyDescent="0.35">
      <c r="A572" s="51"/>
      <c r="B572" s="70"/>
    </row>
    <row r="573" spans="1:2" s="27" customFormat="1" x14ac:dyDescent="0.35">
      <c r="A573" s="51"/>
      <c r="B573" s="70"/>
    </row>
    <row r="574" spans="1:2" s="27" customFormat="1" x14ac:dyDescent="0.35">
      <c r="A574" s="51"/>
      <c r="B574" s="70"/>
    </row>
    <row r="575" spans="1:2" s="27" customFormat="1" x14ac:dyDescent="0.35">
      <c r="A575" s="51"/>
      <c r="B575" s="70"/>
    </row>
    <row r="576" spans="1:2" s="27" customFormat="1" x14ac:dyDescent="0.35">
      <c r="A576" s="51"/>
      <c r="B576" s="70"/>
    </row>
    <row r="577" spans="1:2" s="27" customFormat="1" x14ac:dyDescent="0.35">
      <c r="A577" s="51"/>
      <c r="B577" s="70"/>
    </row>
    <row r="578" spans="1:2" s="27" customFormat="1" x14ac:dyDescent="0.35">
      <c r="A578" s="51"/>
      <c r="B578" s="70"/>
    </row>
    <row r="579" spans="1:2" s="27" customFormat="1" x14ac:dyDescent="0.35">
      <c r="A579" s="51"/>
      <c r="B579" s="70"/>
    </row>
    <row r="580" spans="1:2" s="27" customFormat="1" x14ac:dyDescent="0.35">
      <c r="A580" s="51"/>
      <c r="B580" s="70"/>
    </row>
    <row r="581" spans="1:2" s="27" customFormat="1" x14ac:dyDescent="0.35">
      <c r="A581" s="51"/>
      <c r="B581" s="70"/>
    </row>
    <row r="582" spans="1:2" s="27" customFormat="1" x14ac:dyDescent="0.35">
      <c r="A582" s="51"/>
      <c r="B582" s="70"/>
    </row>
    <row r="583" spans="1:2" s="27" customFormat="1" x14ac:dyDescent="0.35">
      <c r="A583" s="51"/>
      <c r="B583" s="70"/>
    </row>
    <row r="584" spans="1:2" s="27" customFormat="1" x14ac:dyDescent="0.35">
      <c r="A584" s="51"/>
      <c r="B584" s="70"/>
    </row>
    <row r="585" spans="1:2" s="27" customFormat="1" x14ac:dyDescent="0.35">
      <c r="A585" s="51"/>
      <c r="B585" s="70"/>
    </row>
    <row r="586" spans="1:2" s="27" customFormat="1" x14ac:dyDescent="0.35">
      <c r="A586" s="51"/>
      <c r="B586" s="70"/>
    </row>
    <row r="587" spans="1:2" s="27" customFormat="1" x14ac:dyDescent="0.35">
      <c r="A587" s="51"/>
      <c r="B587" s="70"/>
    </row>
    <row r="588" spans="1:2" s="27" customFormat="1" x14ac:dyDescent="0.35">
      <c r="A588" s="51"/>
      <c r="B588" s="70"/>
    </row>
    <row r="589" spans="1:2" s="27" customFormat="1" x14ac:dyDescent="0.35">
      <c r="A589" s="51"/>
      <c r="B589" s="70"/>
    </row>
    <row r="590" spans="1:2" s="27" customFormat="1" x14ac:dyDescent="0.35">
      <c r="A590" s="51"/>
      <c r="B590" s="70"/>
    </row>
    <row r="591" spans="1:2" s="27" customFormat="1" x14ac:dyDescent="0.35">
      <c r="A591" s="51"/>
      <c r="B591" s="70"/>
    </row>
    <row r="592" spans="1:2" s="27" customFormat="1" x14ac:dyDescent="0.35">
      <c r="A592" s="51"/>
      <c r="B592" s="70"/>
    </row>
    <row r="593" spans="1:2" s="27" customFormat="1" x14ac:dyDescent="0.35">
      <c r="A593" s="51"/>
      <c r="B593" s="70"/>
    </row>
    <row r="594" spans="1:2" s="27" customFormat="1" x14ac:dyDescent="0.35">
      <c r="A594" s="51"/>
      <c r="B594" s="70"/>
    </row>
    <row r="595" spans="1:2" s="27" customFormat="1" x14ac:dyDescent="0.35">
      <c r="A595" s="51"/>
      <c r="B595" s="70"/>
    </row>
    <row r="596" spans="1:2" s="27" customFormat="1" x14ac:dyDescent="0.35">
      <c r="A596" s="51"/>
      <c r="B596" s="70"/>
    </row>
    <row r="597" spans="1:2" s="27" customFormat="1" x14ac:dyDescent="0.35">
      <c r="A597" s="51"/>
      <c r="B597" s="70"/>
    </row>
    <row r="598" spans="1:2" s="27" customFormat="1" x14ac:dyDescent="0.35">
      <c r="A598" s="51"/>
      <c r="B598" s="70"/>
    </row>
    <row r="599" spans="1:2" s="27" customFormat="1" x14ac:dyDescent="0.35">
      <c r="A599" s="51"/>
      <c r="B599" s="70"/>
    </row>
    <row r="600" spans="1:2" s="27" customFormat="1" x14ac:dyDescent="0.35">
      <c r="A600" s="51"/>
      <c r="B600" s="70"/>
    </row>
    <row r="601" spans="1:2" s="27" customFormat="1" x14ac:dyDescent="0.35">
      <c r="A601" s="51"/>
      <c r="B601" s="70"/>
    </row>
    <row r="602" spans="1:2" s="27" customFormat="1" x14ac:dyDescent="0.35">
      <c r="A602" s="51"/>
      <c r="B602" s="70"/>
    </row>
    <row r="603" spans="1:2" s="27" customFormat="1" x14ac:dyDescent="0.35">
      <c r="A603" s="51"/>
      <c r="B603" s="70"/>
    </row>
    <row r="604" spans="1:2" s="27" customFormat="1" x14ac:dyDescent="0.35">
      <c r="A604" s="51"/>
      <c r="B604" s="70"/>
    </row>
    <row r="605" spans="1:2" s="27" customFormat="1" x14ac:dyDescent="0.35">
      <c r="A605" s="51"/>
      <c r="B605" s="70"/>
    </row>
    <row r="606" spans="1:2" s="27" customFormat="1" x14ac:dyDescent="0.35">
      <c r="A606" s="51"/>
      <c r="B606" s="70"/>
    </row>
    <row r="607" spans="1:2" s="27" customFormat="1" x14ac:dyDescent="0.35">
      <c r="A607" s="51"/>
      <c r="B607" s="70"/>
    </row>
    <row r="608" spans="1:2" s="27" customFormat="1" x14ac:dyDescent="0.35">
      <c r="A608" s="51"/>
      <c r="B608" s="70"/>
    </row>
    <row r="609" spans="1:2" s="27" customFormat="1" x14ac:dyDescent="0.35">
      <c r="A609" s="51"/>
      <c r="B609" s="70"/>
    </row>
    <row r="610" spans="1:2" s="27" customFormat="1" x14ac:dyDescent="0.35">
      <c r="A610" s="51"/>
      <c r="B610" s="70"/>
    </row>
    <row r="611" spans="1:2" s="27" customFormat="1" x14ac:dyDescent="0.35">
      <c r="A611" s="51"/>
      <c r="B611" s="70"/>
    </row>
    <row r="612" spans="1:2" s="27" customFormat="1" x14ac:dyDescent="0.35">
      <c r="A612" s="51"/>
      <c r="B612" s="70"/>
    </row>
    <row r="613" spans="1:2" s="27" customFormat="1" x14ac:dyDescent="0.35">
      <c r="A613" s="51"/>
      <c r="B613" s="70"/>
    </row>
    <row r="614" spans="1:2" s="27" customFormat="1" x14ac:dyDescent="0.35">
      <c r="A614" s="51"/>
      <c r="B614" s="70"/>
    </row>
    <row r="615" spans="1:2" s="27" customFormat="1" x14ac:dyDescent="0.35">
      <c r="A615" s="51"/>
      <c r="B615" s="70"/>
    </row>
    <row r="616" spans="1:2" s="27" customFormat="1" x14ac:dyDescent="0.35">
      <c r="A616" s="51"/>
      <c r="B616" s="70"/>
    </row>
    <row r="617" spans="1:2" s="27" customFormat="1" x14ac:dyDescent="0.35">
      <c r="A617" s="51"/>
      <c r="B617" s="70"/>
    </row>
    <row r="618" spans="1:2" s="27" customFormat="1" x14ac:dyDescent="0.35">
      <c r="A618" s="51"/>
      <c r="B618" s="70"/>
    </row>
    <row r="619" spans="1:2" s="27" customFormat="1" x14ac:dyDescent="0.35">
      <c r="A619" s="51"/>
      <c r="B619" s="70"/>
    </row>
    <row r="620" spans="1:2" s="27" customFormat="1" x14ac:dyDescent="0.35">
      <c r="A620" s="51"/>
      <c r="B620" s="70"/>
    </row>
    <row r="621" spans="1:2" s="27" customFormat="1" x14ac:dyDescent="0.35">
      <c r="A621" s="51"/>
      <c r="B621" s="70"/>
    </row>
    <row r="622" spans="1:2" s="27" customFormat="1" x14ac:dyDescent="0.35">
      <c r="A622" s="51"/>
      <c r="B622" s="70"/>
    </row>
    <row r="623" spans="1:2" s="27" customFormat="1" x14ac:dyDescent="0.35">
      <c r="A623" s="51"/>
      <c r="B623" s="70"/>
    </row>
    <row r="624" spans="1:2" s="27" customFormat="1" x14ac:dyDescent="0.35">
      <c r="A624" s="51"/>
      <c r="B624" s="70"/>
    </row>
    <row r="625" spans="1:2" s="27" customFormat="1" x14ac:dyDescent="0.35">
      <c r="A625" s="51"/>
      <c r="B625" s="70"/>
    </row>
    <row r="626" spans="1:2" s="27" customFormat="1" x14ac:dyDescent="0.35">
      <c r="A626" s="51"/>
      <c r="B626" s="70"/>
    </row>
    <row r="627" spans="1:2" s="27" customFormat="1" x14ac:dyDescent="0.35">
      <c r="A627" s="51"/>
      <c r="B627" s="70"/>
    </row>
    <row r="628" spans="1:2" s="27" customFormat="1" x14ac:dyDescent="0.35">
      <c r="A628" s="51"/>
      <c r="B628" s="70"/>
    </row>
    <row r="629" spans="1:2" s="27" customFormat="1" x14ac:dyDescent="0.35">
      <c r="A629" s="51"/>
      <c r="B629" s="70"/>
    </row>
    <row r="630" spans="1:2" s="27" customFormat="1" x14ac:dyDescent="0.35">
      <c r="A630" s="51"/>
      <c r="B630" s="70"/>
    </row>
    <row r="631" spans="1:2" s="27" customFormat="1" x14ac:dyDescent="0.35">
      <c r="A631" s="51"/>
      <c r="B631" s="70"/>
    </row>
    <row r="632" spans="1:2" s="27" customFormat="1" x14ac:dyDescent="0.35">
      <c r="A632" s="51"/>
      <c r="B632" s="70"/>
    </row>
    <row r="633" spans="1:2" s="27" customFormat="1" x14ac:dyDescent="0.35">
      <c r="A633" s="51"/>
      <c r="B633" s="70"/>
    </row>
    <row r="634" spans="1:2" s="27" customFormat="1" x14ac:dyDescent="0.35">
      <c r="A634" s="51"/>
      <c r="B634" s="70"/>
    </row>
    <row r="635" spans="1:2" s="27" customFormat="1" x14ac:dyDescent="0.35">
      <c r="A635" s="51"/>
      <c r="B635" s="70"/>
    </row>
    <row r="636" spans="1:2" s="27" customFormat="1" x14ac:dyDescent="0.35">
      <c r="A636" s="51"/>
      <c r="B636" s="70"/>
    </row>
    <row r="637" spans="1:2" s="27" customFormat="1" x14ac:dyDescent="0.35">
      <c r="A637" s="51"/>
      <c r="B637" s="70"/>
    </row>
    <row r="638" spans="1:2" s="27" customFormat="1" x14ac:dyDescent="0.35">
      <c r="A638" s="51"/>
      <c r="B638" s="70"/>
    </row>
    <row r="639" spans="1:2" s="27" customFormat="1" x14ac:dyDescent="0.35">
      <c r="A639" s="51"/>
      <c r="B639" s="70"/>
    </row>
    <row r="640" spans="1:2" s="27" customFormat="1" x14ac:dyDescent="0.35">
      <c r="A640" s="51"/>
      <c r="B640" s="70"/>
    </row>
    <row r="641" spans="1:2" s="27" customFormat="1" x14ac:dyDescent="0.35">
      <c r="A641" s="51"/>
      <c r="B641" s="70"/>
    </row>
    <row r="642" spans="1:2" s="27" customFormat="1" x14ac:dyDescent="0.35">
      <c r="A642" s="51"/>
      <c r="B642" s="70"/>
    </row>
    <row r="643" spans="1:2" s="27" customFormat="1" x14ac:dyDescent="0.35">
      <c r="A643" s="51"/>
      <c r="B643" s="70"/>
    </row>
    <row r="644" spans="1:2" s="27" customFormat="1" x14ac:dyDescent="0.35">
      <c r="A644" s="51"/>
      <c r="B644" s="70"/>
    </row>
    <row r="645" spans="1:2" s="27" customFormat="1" x14ac:dyDescent="0.35">
      <c r="A645" s="51"/>
      <c r="B645" s="70"/>
    </row>
    <row r="646" spans="1:2" s="27" customFormat="1" x14ac:dyDescent="0.35">
      <c r="A646" s="51"/>
      <c r="B646" s="70"/>
    </row>
    <row r="647" spans="1:2" s="27" customFormat="1" x14ac:dyDescent="0.35">
      <c r="A647" s="51"/>
      <c r="B647" s="70"/>
    </row>
    <row r="648" spans="1:2" s="27" customFormat="1" x14ac:dyDescent="0.35">
      <c r="A648" s="51"/>
      <c r="B648" s="70"/>
    </row>
    <row r="649" spans="1:2" s="27" customFormat="1" x14ac:dyDescent="0.35">
      <c r="A649" s="51"/>
      <c r="B649" s="70"/>
    </row>
    <row r="650" spans="1:2" s="27" customFormat="1" x14ac:dyDescent="0.35">
      <c r="A650" s="51"/>
      <c r="B650" s="70"/>
    </row>
    <row r="651" spans="1:2" s="27" customFormat="1" x14ac:dyDescent="0.35">
      <c r="A651" s="51"/>
      <c r="B651" s="70"/>
    </row>
    <row r="652" spans="1:2" s="27" customFormat="1" x14ac:dyDescent="0.35">
      <c r="A652" s="51"/>
      <c r="B652" s="70"/>
    </row>
    <row r="653" spans="1:2" s="27" customFormat="1" x14ac:dyDescent="0.35">
      <c r="A653" s="51"/>
      <c r="B653" s="70"/>
    </row>
    <row r="654" spans="1:2" s="27" customFormat="1" x14ac:dyDescent="0.35">
      <c r="A654" s="51"/>
      <c r="B654" s="70"/>
    </row>
    <row r="655" spans="1:2" s="27" customFormat="1" x14ac:dyDescent="0.35">
      <c r="A655" s="51"/>
      <c r="B655" s="70"/>
    </row>
    <row r="656" spans="1:2" s="27" customFormat="1" x14ac:dyDescent="0.35">
      <c r="A656" s="51"/>
      <c r="B656" s="70"/>
    </row>
    <row r="657" spans="1:2" s="27" customFormat="1" x14ac:dyDescent="0.35">
      <c r="A657" s="51"/>
      <c r="B657" s="70"/>
    </row>
    <row r="658" spans="1:2" s="27" customFormat="1" x14ac:dyDescent="0.35">
      <c r="A658" s="51"/>
      <c r="B658" s="70"/>
    </row>
    <row r="659" spans="1:2" s="27" customFormat="1" x14ac:dyDescent="0.35">
      <c r="A659" s="51"/>
      <c r="B659" s="70"/>
    </row>
    <row r="660" spans="1:2" s="27" customFormat="1" x14ac:dyDescent="0.35">
      <c r="A660" s="51"/>
      <c r="B660" s="70"/>
    </row>
    <row r="661" spans="1:2" s="27" customFormat="1" x14ac:dyDescent="0.35">
      <c r="A661" s="51"/>
      <c r="B661" s="70"/>
    </row>
    <row r="662" spans="1:2" s="27" customFormat="1" x14ac:dyDescent="0.35">
      <c r="A662" s="51"/>
      <c r="B662" s="70"/>
    </row>
    <row r="663" spans="1:2" s="27" customFormat="1" x14ac:dyDescent="0.35">
      <c r="A663" s="51"/>
      <c r="B663" s="70"/>
    </row>
    <row r="664" spans="1:2" s="27" customFormat="1" x14ac:dyDescent="0.35">
      <c r="A664" s="51"/>
      <c r="B664" s="70"/>
    </row>
    <row r="665" spans="1:2" s="27" customFormat="1" x14ac:dyDescent="0.35">
      <c r="A665" s="51"/>
      <c r="B665" s="70"/>
    </row>
    <row r="666" spans="1:2" s="27" customFormat="1" x14ac:dyDescent="0.35">
      <c r="A666" s="51"/>
      <c r="B666" s="70"/>
    </row>
    <row r="667" spans="1:2" s="27" customFormat="1" x14ac:dyDescent="0.35">
      <c r="A667" s="51"/>
      <c r="B667" s="70"/>
    </row>
    <row r="668" spans="1:2" s="27" customFormat="1" x14ac:dyDescent="0.35">
      <c r="A668" s="51"/>
      <c r="B668" s="70"/>
    </row>
    <row r="669" spans="1:2" s="27" customFormat="1" x14ac:dyDescent="0.35">
      <c r="A669" s="51"/>
      <c r="B669" s="70"/>
    </row>
    <row r="670" spans="1:2" s="27" customFormat="1" x14ac:dyDescent="0.35">
      <c r="A670" s="51"/>
      <c r="B670" s="70"/>
    </row>
    <row r="671" spans="1:2" s="27" customFormat="1" x14ac:dyDescent="0.35">
      <c r="A671" s="51"/>
      <c r="B671" s="70"/>
    </row>
    <row r="672" spans="1:2" s="27" customFormat="1" x14ac:dyDescent="0.35">
      <c r="A672" s="51"/>
      <c r="B672" s="70"/>
    </row>
    <row r="673" spans="1:2" s="27" customFormat="1" x14ac:dyDescent="0.35">
      <c r="A673" s="51"/>
      <c r="B673" s="70"/>
    </row>
    <row r="674" spans="1:2" s="27" customFormat="1" x14ac:dyDescent="0.35">
      <c r="A674" s="51"/>
      <c r="B674" s="70"/>
    </row>
    <row r="675" spans="1:2" s="27" customFormat="1" x14ac:dyDescent="0.35">
      <c r="A675" s="51"/>
      <c r="B675" s="70"/>
    </row>
    <row r="676" spans="1:2" s="27" customFormat="1" x14ac:dyDescent="0.35">
      <c r="A676" s="51"/>
      <c r="B676" s="70"/>
    </row>
    <row r="677" spans="1:2" s="27" customFormat="1" x14ac:dyDescent="0.35">
      <c r="A677" s="51"/>
      <c r="B677" s="70"/>
    </row>
    <row r="678" spans="1:2" s="27" customFormat="1" x14ac:dyDescent="0.35">
      <c r="A678" s="51"/>
      <c r="B678" s="70"/>
    </row>
    <row r="679" spans="1:2" s="27" customFormat="1" x14ac:dyDescent="0.35">
      <c r="A679" s="51"/>
      <c r="B679" s="70"/>
    </row>
    <row r="680" spans="1:2" s="27" customFormat="1" x14ac:dyDescent="0.35">
      <c r="A680" s="51"/>
      <c r="B680" s="70"/>
    </row>
    <row r="681" spans="1:2" s="27" customFormat="1" x14ac:dyDescent="0.35">
      <c r="A681" s="51"/>
      <c r="B681" s="70"/>
    </row>
    <row r="682" spans="1:2" s="27" customFormat="1" x14ac:dyDescent="0.35">
      <c r="A682" s="51"/>
      <c r="B682" s="70"/>
    </row>
    <row r="683" spans="1:2" s="27" customFormat="1" x14ac:dyDescent="0.35">
      <c r="A683" s="51"/>
      <c r="B683" s="70"/>
    </row>
    <row r="684" spans="1:2" s="27" customFormat="1" x14ac:dyDescent="0.35">
      <c r="A684" s="51"/>
      <c r="B684" s="70"/>
    </row>
    <row r="685" spans="1:2" s="27" customFormat="1" x14ac:dyDescent="0.35">
      <c r="A685" s="51"/>
      <c r="B685" s="70"/>
    </row>
    <row r="686" spans="1:2" s="27" customFormat="1" x14ac:dyDescent="0.35">
      <c r="A686" s="51"/>
      <c r="B686" s="70"/>
    </row>
    <row r="687" spans="1:2" s="27" customFormat="1" x14ac:dyDescent="0.35">
      <c r="A687" s="51"/>
      <c r="B687" s="70"/>
    </row>
    <row r="688" spans="1:2" s="27" customFormat="1" x14ac:dyDescent="0.35">
      <c r="A688" s="51"/>
      <c r="B688" s="70"/>
    </row>
    <row r="689" spans="1:2" s="27" customFormat="1" x14ac:dyDescent="0.35">
      <c r="A689" s="51"/>
      <c r="B689" s="70"/>
    </row>
    <row r="690" spans="1:2" s="27" customFormat="1" x14ac:dyDescent="0.35">
      <c r="A690" s="51"/>
      <c r="B690" s="70"/>
    </row>
    <row r="691" spans="1:2" s="27" customFormat="1" x14ac:dyDescent="0.35">
      <c r="A691" s="51"/>
      <c r="B691" s="70"/>
    </row>
    <row r="692" spans="1:2" s="27" customFormat="1" x14ac:dyDescent="0.35">
      <c r="A692" s="51"/>
      <c r="B692" s="70"/>
    </row>
    <row r="693" spans="1:2" s="27" customFormat="1" x14ac:dyDescent="0.35">
      <c r="A693" s="51"/>
      <c r="B693" s="70"/>
    </row>
    <row r="694" spans="1:2" s="27" customFormat="1" x14ac:dyDescent="0.35">
      <c r="A694" s="51"/>
      <c r="B694" s="70"/>
    </row>
    <row r="695" spans="1:2" s="27" customFormat="1" x14ac:dyDescent="0.35">
      <c r="A695" s="51"/>
      <c r="B695" s="70"/>
    </row>
    <row r="696" spans="1:2" s="27" customFormat="1" x14ac:dyDescent="0.35">
      <c r="A696" s="51"/>
      <c r="B696" s="70"/>
    </row>
    <row r="697" spans="1:2" s="27" customFormat="1" x14ac:dyDescent="0.35">
      <c r="A697" s="51"/>
      <c r="B697" s="70"/>
    </row>
    <row r="698" spans="1:2" s="27" customFormat="1" x14ac:dyDescent="0.35">
      <c r="A698" s="51"/>
      <c r="B698" s="70"/>
    </row>
    <row r="699" spans="1:2" s="27" customFormat="1" x14ac:dyDescent="0.35">
      <c r="A699" s="51"/>
      <c r="B699" s="70"/>
    </row>
    <row r="700" spans="1:2" s="27" customFormat="1" x14ac:dyDescent="0.35">
      <c r="A700" s="51"/>
      <c r="B700" s="70"/>
    </row>
    <row r="701" spans="1:2" s="27" customFormat="1" x14ac:dyDescent="0.35">
      <c r="A701" s="51"/>
      <c r="B701" s="70"/>
    </row>
    <row r="702" spans="1:2" s="27" customFormat="1" x14ac:dyDescent="0.35">
      <c r="A702" s="51"/>
      <c r="B702" s="70"/>
    </row>
    <row r="703" spans="1:2" s="27" customFormat="1" x14ac:dyDescent="0.35">
      <c r="A703" s="51"/>
      <c r="B703" s="70"/>
    </row>
    <row r="704" spans="1:2" s="27" customFormat="1" x14ac:dyDescent="0.35">
      <c r="A704" s="51"/>
      <c r="B704" s="70"/>
    </row>
    <row r="705" spans="1:2" s="27" customFormat="1" x14ac:dyDescent="0.35">
      <c r="A705" s="51"/>
      <c r="B705" s="70"/>
    </row>
    <row r="706" spans="1:2" s="27" customFormat="1" x14ac:dyDescent="0.35">
      <c r="A706" s="51"/>
      <c r="B706" s="70"/>
    </row>
    <row r="707" spans="1:2" s="27" customFormat="1" x14ac:dyDescent="0.35">
      <c r="A707" s="51"/>
      <c r="B707" s="70"/>
    </row>
    <row r="708" spans="1:2" s="27" customFormat="1" x14ac:dyDescent="0.35">
      <c r="A708" s="51"/>
      <c r="B708" s="70"/>
    </row>
    <row r="709" spans="1:2" s="27" customFormat="1" x14ac:dyDescent="0.35">
      <c r="A709" s="51"/>
      <c r="B709" s="70"/>
    </row>
    <row r="710" spans="1:2" s="27" customFormat="1" x14ac:dyDescent="0.35">
      <c r="A710" s="51"/>
      <c r="B710" s="70"/>
    </row>
    <row r="711" spans="1:2" s="27" customFormat="1" x14ac:dyDescent="0.35">
      <c r="A711" s="51"/>
      <c r="B711" s="70"/>
    </row>
    <row r="712" spans="1:2" s="27" customFormat="1" x14ac:dyDescent="0.35">
      <c r="A712" s="51"/>
      <c r="B712" s="70"/>
    </row>
    <row r="713" spans="1:2" s="27" customFormat="1" x14ac:dyDescent="0.35">
      <c r="A713" s="51"/>
      <c r="B713" s="70"/>
    </row>
    <row r="714" spans="1:2" s="27" customFormat="1" x14ac:dyDescent="0.35">
      <c r="A714" s="51"/>
      <c r="B714" s="70"/>
    </row>
    <row r="715" spans="1:2" s="27" customFormat="1" x14ac:dyDescent="0.35">
      <c r="A715" s="51"/>
      <c r="B715" s="70"/>
    </row>
    <row r="716" spans="1:2" s="27" customFormat="1" x14ac:dyDescent="0.35">
      <c r="A716" s="51"/>
      <c r="B716" s="70"/>
    </row>
    <row r="717" spans="1:2" s="27" customFormat="1" x14ac:dyDescent="0.35">
      <c r="A717" s="51"/>
      <c r="B717" s="70"/>
    </row>
    <row r="718" spans="1:2" s="27" customFormat="1" x14ac:dyDescent="0.35">
      <c r="A718" s="51"/>
      <c r="B718" s="70"/>
    </row>
    <row r="719" spans="1:2" s="27" customFormat="1" x14ac:dyDescent="0.35">
      <c r="A719" s="51"/>
      <c r="B719" s="70"/>
    </row>
    <row r="720" spans="1:2" s="27" customFormat="1" x14ac:dyDescent="0.35">
      <c r="A720" s="51"/>
      <c r="B720" s="70"/>
    </row>
    <row r="721" spans="1:2" s="27" customFormat="1" x14ac:dyDescent="0.35">
      <c r="A721" s="51"/>
      <c r="B721" s="70"/>
    </row>
    <row r="722" spans="1:2" s="27" customFormat="1" x14ac:dyDescent="0.35">
      <c r="A722" s="51"/>
      <c r="B722" s="70"/>
    </row>
    <row r="723" spans="1:2" s="27" customFormat="1" x14ac:dyDescent="0.35">
      <c r="A723" s="51"/>
      <c r="B723" s="70"/>
    </row>
    <row r="724" spans="1:2" s="27" customFormat="1" x14ac:dyDescent="0.35">
      <c r="A724" s="51"/>
      <c r="B724" s="70"/>
    </row>
    <row r="725" spans="1:2" s="27" customFormat="1" x14ac:dyDescent="0.35">
      <c r="A725" s="51"/>
      <c r="B725" s="70"/>
    </row>
    <row r="726" spans="1:2" s="27" customFormat="1" x14ac:dyDescent="0.35">
      <c r="A726" s="51"/>
      <c r="B726" s="70"/>
    </row>
    <row r="727" spans="1:2" s="27" customFormat="1" x14ac:dyDescent="0.35">
      <c r="A727" s="51"/>
      <c r="B727" s="70"/>
    </row>
    <row r="728" spans="1:2" s="27" customFormat="1" x14ac:dyDescent="0.35">
      <c r="A728" s="51"/>
      <c r="B728" s="70"/>
    </row>
    <row r="729" spans="1:2" s="27" customFormat="1" x14ac:dyDescent="0.35">
      <c r="A729" s="51"/>
      <c r="B729" s="70"/>
    </row>
    <row r="730" spans="1:2" s="27" customFormat="1" x14ac:dyDescent="0.35">
      <c r="A730" s="51"/>
      <c r="B730" s="70"/>
    </row>
    <row r="731" spans="1:2" s="27" customFormat="1" x14ac:dyDescent="0.35">
      <c r="A731" s="51"/>
      <c r="B731" s="70"/>
    </row>
    <row r="732" spans="1:2" s="27" customFormat="1" x14ac:dyDescent="0.35">
      <c r="A732" s="51"/>
      <c r="B732" s="70"/>
    </row>
    <row r="733" spans="1:2" s="27" customFormat="1" x14ac:dyDescent="0.35">
      <c r="A733" s="51"/>
      <c r="B733" s="70"/>
    </row>
    <row r="734" spans="1:2" s="27" customFormat="1" x14ac:dyDescent="0.35">
      <c r="A734" s="51"/>
      <c r="B734" s="70"/>
    </row>
    <row r="735" spans="1:2" s="27" customFormat="1" x14ac:dyDescent="0.35">
      <c r="A735" s="51"/>
      <c r="B735" s="70"/>
    </row>
  </sheetData>
  <sheetProtection algorithmName="SHA-512" hashValue="U3sUwFuD+cf7O+fllPPz8cVDwh1abW2VfmDFoJhwOpOfHu6KANc7t/21Cw23HKjl/o416eYJoC8LtiOhF4lYig==" saltValue="qYqRi8DqNZh/dPwtazyZ3Q==" spinCount="100000" sheet="1" objects="1" scenarios="1" insertRows="0" deleteRows="0" selectLockedCells="1"/>
  <mergeCells count="72">
    <mergeCell ref="C93:E93"/>
    <mergeCell ref="F93:I93"/>
    <mergeCell ref="F94:I94"/>
    <mergeCell ref="F95:I95"/>
    <mergeCell ref="B5:G5"/>
    <mergeCell ref="E7:G7"/>
    <mergeCell ref="E8:G8"/>
    <mergeCell ref="E9:G9"/>
    <mergeCell ref="E10:G10"/>
    <mergeCell ref="E11:G11"/>
    <mergeCell ref="C90:E90"/>
    <mergeCell ref="F90:I90"/>
    <mergeCell ref="C91:E91"/>
    <mergeCell ref="F91:I91"/>
    <mergeCell ref="C92:E92"/>
    <mergeCell ref="F92:I92"/>
    <mergeCell ref="F85:I85"/>
    <mergeCell ref="J85:L85"/>
    <mergeCell ref="C79:D82"/>
    <mergeCell ref="F79:H79"/>
    <mergeCell ref="I79:I82"/>
    <mergeCell ref="K79:L82"/>
    <mergeCell ref="F80:H80"/>
    <mergeCell ref="F81:H81"/>
    <mergeCell ref="F82:H82"/>
    <mergeCell ref="C83:D83"/>
    <mergeCell ref="F83:H83"/>
    <mergeCell ref="K83:L83"/>
    <mergeCell ref="F84:I84"/>
    <mergeCell ref="J84:L84"/>
    <mergeCell ref="E70:H70"/>
    <mergeCell ref="F74:I74"/>
    <mergeCell ref="J74:L74"/>
    <mergeCell ref="C75:D78"/>
    <mergeCell ref="F75:H75"/>
    <mergeCell ref="I75:I78"/>
    <mergeCell ref="K75:L78"/>
    <mergeCell ref="F76:H76"/>
    <mergeCell ref="F77:H77"/>
    <mergeCell ref="F78:H78"/>
    <mergeCell ref="O69:P69"/>
    <mergeCell ref="E50:H50"/>
    <mergeCell ref="E56:H56"/>
    <mergeCell ref="O56:P56"/>
    <mergeCell ref="O57:P57"/>
    <mergeCell ref="O58:P58"/>
    <mergeCell ref="O60:P60"/>
    <mergeCell ref="E61:H61"/>
    <mergeCell ref="E67:H67"/>
    <mergeCell ref="O67:P67"/>
    <mergeCell ref="O68:P68"/>
    <mergeCell ref="O49:P49"/>
    <mergeCell ref="B14:D14"/>
    <mergeCell ref="B18:I19"/>
    <mergeCell ref="O23:P23"/>
    <mergeCell ref="O24:P24"/>
    <mergeCell ref="O25:P25"/>
    <mergeCell ref="E14:G14"/>
    <mergeCell ref="O27:P27"/>
    <mergeCell ref="E45:G45"/>
    <mergeCell ref="O45:P45"/>
    <mergeCell ref="O46:P46"/>
    <mergeCell ref="O47:P47"/>
    <mergeCell ref="B10:D10"/>
    <mergeCell ref="B11:D11"/>
    <mergeCell ref="B13:D13"/>
    <mergeCell ref="E13:G13"/>
    <mergeCell ref="B7:D7"/>
    <mergeCell ref="B8:D8"/>
    <mergeCell ref="B9:D9"/>
    <mergeCell ref="B12:D12"/>
    <mergeCell ref="E12:G12"/>
  </mergeCells>
  <conditionalFormatting sqref="I70">
    <cfRule type="cellIs" dxfId="31" priority="21" operator="greaterThan">
      <formula>1500*2</formula>
    </cfRule>
    <cfRule type="containsBlanks" priority="22">
      <formula>LEN(TRIM(I70))=0</formula>
    </cfRule>
  </conditionalFormatting>
  <conditionalFormatting sqref="F36:F38">
    <cfRule type="cellIs" priority="7" operator="equal">
      <formula>0</formula>
    </cfRule>
    <cfRule type="cellIs" dxfId="30" priority="9" operator="between">
      <formula>0.1</formula>
      <formula>0.8</formula>
    </cfRule>
    <cfRule type="cellIs" dxfId="29" priority="10" operator="lessThan">
      <formula>0.1</formula>
    </cfRule>
  </conditionalFormatting>
  <conditionalFormatting sqref="F36:F38">
    <cfRule type="expression" dxfId="28" priority="6">
      <formula>$E$9="Acreditat TECNIO"</formula>
    </cfRule>
  </conditionalFormatting>
  <conditionalFormatting sqref="F36:F38">
    <cfRule type="cellIs" dxfId="27" priority="8" operator="greaterThan">
      <formula>0.8</formula>
    </cfRule>
  </conditionalFormatting>
  <conditionalFormatting sqref="H36:H38">
    <cfRule type="cellIs" priority="2" operator="equal">
      <formula>0</formula>
    </cfRule>
    <cfRule type="cellIs" dxfId="26" priority="4" operator="between">
      <formula>0.1</formula>
      <formula>0.8</formula>
    </cfRule>
    <cfRule type="cellIs" dxfId="25" priority="5" operator="lessThan">
      <formula>0.1</formula>
    </cfRule>
  </conditionalFormatting>
  <conditionalFormatting sqref="H36:H38">
    <cfRule type="expression" dxfId="24" priority="1">
      <formula>$E$9="Acreditat TECNIO"</formula>
    </cfRule>
  </conditionalFormatting>
  <conditionalFormatting sqref="H36:H38">
    <cfRule type="cellIs" dxfId="23" priority="3" operator="greaterThan">
      <formula>0.8</formula>
    </cfRule>
  </conditionalFormatting>
  <conditionalFormatting sqref="I50:J50">
    <cfRule type="expression" dxfId="22" priority="56">
      <formula>$I$50&gt;$F$84/2</formula>
    </cfRule>
    <cfRule type="containsBlanks" priority="57">
      <formula>LEN(TRIM(I50))=0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5D7E350-FA51-4763-BF61-D1AD7051F1D9}">
          <x14:formula1>
            <xm:f>Desplegables!$G$6:$G$8</xm:f>
          </x14:formula1>
          <xm:sqref>H46:H48</xm:sqref>
        </x14:dataValidation>
        <x14:dataValidation type="list" allowBlank="1" showInputMessage="1" showErrorMessage="1" xr:uid="{9CF5B3E1-E545-40C6-B51D-1D67E21C6737}">
          <x14:formula1>
            <xm:f>Desplegables!$B$6:$B$12</xm:f>
          </x14:formula1>
          <xm:sqref>B24:B26 B46:B48 B57:B59</xm:sqref>
        </x14:dataValidation>
        <x14:dataValidation type="list" allowBlank="1" showInputMessage="1" showErrorMessage="1" xr:uid="{6E99FF92-39E9-4984-866B-C917BBB70011}">
          <x14:formula1>
            <xm:f>Desplegables!$D$6:$D$7</xm:f>
          </x14:formula1>
          <xm:sqref>C24:D26 C46:D48 C57:D59</xm:sqref>
        </x14:dataValidation>
        <x14:dataValidation type="list" allowBlank="1" showInputMessage="1" showErrorMessage="1" xr:uid="{67AECBFC-AE6A-4BBE-9E5C-723CB8756C12}">
          <x14:formula1>
            <xm:f>Desplegables!$E$6:$E$9</xm:f>
          </x14:formula1>
          <xm:sqref>E9 E8:G8</xm:sqref>
        </x14:dataValidation>
        <x14:dataValidation type="list" allowBlank="1" showInputMessage="1" showErrorMessage="1" xr:uid="{72B7D759-8C3E-4D75-A82E-988B754C88FD}">
          <x14:formula1>
            <xm:f>Desplegables!$D$8</xm:f>
          </x14:formula1>
          <xm:sqref>C68:D68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8ED9-5E51-4385-9966-F19B4C38827A}">
  <dimension ref="A1:DL735"/>
  <sheetViews>
    <sheetView zoomScale="130" zoomScaleNormal="130" zoomScaleSheetLayoutView="45" workbookViewId="0">
      <selection activeCell="B24" sqref="B24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9" s="27" customFormat="1" x14ac:dyDescent="0.35">
      <c r="A1" s="51"/>
    </row>
    <row r="2" spans="1:9" s="27" customFormat="1" x14ac:dyDescent="0.35">
      <c r="A2" s="51"/>
    </row>
    <row r="3" spans="1:9" s="27" customFormat="1" x14ac:dyDescent="0.35">
      <c r="A3" s="51"/>
    </row>
    <row r="4" spans="1:9" s="27" customFormat="1" ht="18.5" x14ac:dyDescent="0.35">
      <c r="A4" s="51"/>
      <c r="B4" s="28"/>
    </row>
    <row r="5" spans="1:9" s="27" customFormat="1" ht="29.25" customHeight="1" x14ac:dyDescent="0.35">
      <c r="A5" s="51"/>
      <c r="B5" s="272" t="str">
        <f>'INSTRUCCIONS Sol·licitant'!$B$5</f>
        <v>RESOLUCIÓ EMT/1738/2022, de 3 de juny, per la qual s'aproven les bases reguladores de la línia de subvencions a projectes de Recerca Industrial i Desenvolupament Experimental en l'àmbit del canvi climàtic.</v>
      </c>
      <c r="C5" s="272"/>
      <c r="D5" s="272"/>
      <c r="E5" s="272"/>
      <c r="F5" s="272"/>
      <c r="G5" s="272"/>
      <c r="H5" s="229"/>
      <c r="I5" s="229"/>
    </row>
    <row r="6" spans="1:9" s="27" customFormat="1" x14ac:dyDescent="0.35">
      <c r="A6" s="51"/>
      <c r="B6" s="52"/>
    </row>
    <row r="7" spans="1:9" s="27" customFormat="1" x14ac:dyDescent="0.35">
      <c r="A7" s="51"/>
      <c r="B7" s="339" t="s">
        <v>11</v>
      </c>
      <c r="C7" s="340"/>
      <c r="D7" s="341"/>
      <c r="E7" s="345"/>
      <c r="F7" s="346"/>
      <c r="G7" s="347"/>
      <c r="H7" s="229"/>
    </row>
    <row r="8" spans="1:9" s="27" customFormat="1" x14ac:dyDescent="0.35">
      <c r="A8" s="51"/>
      <c r="B8" s="342" t="s">
        <v>34</v>
      </c>
      <c r="C8" s="343"/>
      <c r="D8" s="344"/>
      <c r="E8" s="333"/>
      <c r="F8" s="334"/>
      <c r="G8" s="335"/>
      <c r="H8" s="229"/>
      <c r="I8" s="53"/>
    </row>
    <row r="9" spans="1:9" s="27" customFormat="1" hidden="1" x14ac:dyDescent="0.35">
      <c r="A9" s="51"/>
      <c r="B9" s="336" t="s">
        <v>35</v>
      </c>
      <c r="C9" s="337"/>
      <c r="D9" s="338"/>
      <c r="E9" s="330"/>
      <c r="F9" s="331"/>
      <c r="G9" s="332"/>
      <c r="H9" s="229"/>
      <c r="I9" s="54"/>
    </row>
    <row r="10" spans="1:9" s="27" customFormat="1" x14ac:dyDescent="0.35">
      <c r="A10" s="51"/>
      <c r="B10" s="339" t="s">
        <v>12</v>
      </c>
      <c r="C10" s="340"/>
      <c r="D10" s="341"/>
      <c r="E10" s="333"/>
      <c r="F10" s="334"/>
      <c r="G10" s="335"/>
      <c r="H10" s="229"/>
    </row>
    <row r="11" spans="1:9" s="27" customFormat="1" x14ac:dyDescent="0.35">
      <c r="A11" s="51"/>
      <c r="B11" s="339" t="s">
        <v>13</v>
      </c>
      <c r="C11" s="340"/>
      <c r="D11" s="341"/>
      <c r="E11" s="333"/>
      <c r="F11" s="334"/>
      <c r="G11" s="335"/>
      <c r="H11" s="229"/>
    </row>
    <row r="12" spans="1:9" s="27" customFormat="1" x14ac:dyDescent="0.35">
      <c r="A12" s="51"/>
      <c r="B12" s="359" t="s">
        <v>62</v>
      </c>
      <c r="C12" s="360"/>
      <c r="D12" s="361"/>
      <c r="E12" s="333" t="str">
        <f>IF('EMPRESA 1 - Líder'!E12=0,"",'EMPRESA 1 - Líder'!E12)</f>
        <v/>
      </c>
      <c r="F12" s="334"/>
      <c r="G12" s="335"/>
      <c r="H12" s="229"/>
    </row>
    <row r="13" spans="1:9" s="27" customFormat="1" hidden="1" x14ac:dyDescent="0.35">
      <c r="A13" s="51"/>
      <c r="B13" s="336" t="s">
        <v>28</v>
      </c>
      <c r="C13" s="337"/>
      <c r="D13" s="338"/>
      <c r="E13" s="330"/>
      <c r="F13" s="331"/>
      <c r="G13" s="332"/>
      <c r="H13" s="229"/>
    </row>
    <row r="14" spans="1:9" s="27" customFormat="1" hidden="1" x14ac:dyDescent="0.35">
      <c r="A14" s="51"/>
      <c r="B14" s="336" t="s">
        <v>29</v>
      </c>
      <c r="C14" s="337"/>
      <c r="D14" s="338"/>
      <c r="E14" s="330"/>
      <c r="F14" s="331"/>
      <c r="G14" s="332"/>
      <c r="H14" s="229"/>
    </row>
    <row r="15" spans="1:9" s="27" customFormat="1" x14ac:dyDescent="0.35">
      <c r="A15" s="51"/>
    </row>
    <row r="16" spans="1:9" s="27" customFormat="1" x14ac:dyDescent="0.35">
      <c r="A16" s="51"/>
      <c r="B16" s="52"/>
    </row>
    <row r="17" spans="1:116" s="27" customFormat="1" ht="15" thickBot="1" x14ac:dyDescent="0.4">
      <c r="A17" s="51"/>
      <c r="B17" s="55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16" s="27" customFormat="1" ht="15" customHeight="1" x14ac:dyDescent="0.35">
      <c r="A18" s="51"/>
      <c r="B18" s="329" t="s">
        <v>43</v>
      </c>
      <c r="C18" s="329"/>
      <c r="D18" s="329"/>
      <c r="E18" s="329"/>
      <c r="F18" s="329"/>
      <c r="G18" s="329"/>
      <c r="H18" s="329"/>
      <c r="I18" s="329"/>
      <c r="J18" s="39"/>
      <c r="K18" s="39"/>
      <c r="L18" s="39"/>
      <c r="M18" s="39"/>
    </row>
    <row r="19" spans="1:116" s="27" customFormat="1" x14ac:dyDescent="0.35">
      <c r="A19" s="51"/>
      <c r="B19" s="329"/>
      <c r="C19" s="329"/>
      <c r="D19" s="329"/>
      <c r="E19" s="329"/>
      <c r="F19" s="329"/>
      <c r="G19" s="329"/>
      <c r="H19" s="329"/>
      <c r="I19" s="329"/>
      <c r="J19" s="39"/>
      <c r="K19" s="39"/>
      <c r="L19" s="39"/>
      <c r="M19" s="39"/>
    </row>
    <row r="20" spans="1:116" s="27" customFormat="1" x14ac:dyDescent="0.35">
      <c r="A20" s="51"/>
      <c r="B20" s="56"/>
      <c r="C20" s="56"/>
      <c r="D20" s="56"/>
      <c r="E20" s="56"/>
      <c r="F20" s="56"/>
      <c r="G20" s="56"/>
      <c r="H20" s="56"/>
      <c r="I20" s="56"/>
      <c r="J20" s="39"/>
      <c r="K20" s="39"/>
      <c r="L20" s="39"/>
      <c r="M20" s="39"/>
    </row>
    <row r="21" spans="1:116" s="27" customFormat="1" x14ac:dyDescent="0.35">
      <c r="A21" s="51"/>
      <c r="B21" s="255" t="s">
        <v>123</v>
      </c>
      <c r="C21" s="56"/>
      <c r="D21" s="56"/>
      <c r="E21" s="56"/>
      <c r="F21" s="56"/>
      <c r="G21" s="56"/>
      <c r="I21" s="57"/>
      <c r="J21" s="39"/>
      <c r="K21" s="39"/>
      <c r="L21" s="39"/>
      <c r="M21" s="39"/>
    </row>
    <row r="22" spans="1:116" s="27" customFormat="1" x14ac:dyDescent="0.35">
      <c r="A22" s="51"/>
      <c r="I22" s="58"/>
      <c r="J22" s="58"/>
      <c r="K22" s="58"/>
      <c r="L22" s="58"/>
      <c r="M22" s="39"/>
    </row>
    <row r="23" spans="1:116" s="64" customFormat="1" ht="38.25" customHeight="1" x14ac:dyDescent="0.35">
      <c r="A23" s="59"/>
      <c r="B23" s="60" t="s">
        <v>36</v>
      </c>
      <c r="C23" s="60" t="s">
        <v>0</v>
      </c>
      <c r="D23" s="61" t="s">
        <v>24</v>
      </c>
      <c r="E23" s="60" t="s">
        <v>9</v>
      </c>
      <c r="F23" s="60" t="s">
        <v>10</v>
      </c>
      <c r="G23" s="60" t="s">
        <v>8</v>
      </c>
      <c r="H23" s="61" t="s">
        <v>25</v>
      </c>
      <c r="I23" s="60" t="s">
        <v>26</v>
      </c>
      <c r="J23" s="61" t="s">
        <v>27</v>
      </c>
      <c r="K23" s="62" t="s">
        <v>20</v>
      </c>
      <c r="L23" s="62" t="s">
        <v>21</v>
      </c>
      <c r="M23" s="38"/>
      <c r="N23" s="63"/>
      <c r="O23" s="297" t="s">
        <v>108</v>
      </c>
      <c r="P23" s="298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69">
        <f>+K24*J24</f>
        <v>0</v>
      </c>
      <c r="M24" s="39"/>
      <c r="O24" s="299"/>
      <c r="P24" s="300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69">
        <f>+K25*J25</f>
        <v>0</v>
      </c>
      <c r="M25" s="39"/>
      <c r="N25" s="57"/>
      <c r="O25" s="299"/>
      <c r="P25" s="300"/>
    </row>
    <row r="26" spans="1:116" x14ac:dyDescent="0.35">
      <c r="B26" s="4"/>
      <c r="C26" s="5"/>
      <c r="D26" s="65"/>
      <c r="E26" s="11"/>
      <c r="F26" s="6"/>
      <c r="G26" s="7"/>
      <c r="H26" s="66"/>
      <c r="I26" s="40">
        <f>+F26*G26</f>
        <v>0</v>
      </c>
      <c r="J26" s="67">
        <f>+H26*G26</f>
        <v>0</v>
      </c>
      <c r="K26" s="68">
        <f>IF(AND($E$9="Gran empresa",D26="Recerca"),Desplegables!$F$15,IF(AND($E$9="Gran empresa",D26="Desenvolupament"),Desplegables!$F$18,IF(AND($E$9="Mitjana empresa",D26="Recerca"),Desplegables!$F$14,IF(AND($E$9="Mitjana empresa",D26="Desenvolupament"),Desplegables!$F$17,IF(AND($E$9="Petita empresa",D26="Recerca"),Desplegables!$F$13,IF(AND($E$9="Petita empresa",D26="Desenvolupament"),Desplegables!$F$16,IF(AND($E$9="Acreditat TECNIO"),Desplegables!$F$19,)))))))</f>
        <v>0</v>
      </c>
      <c r="L26" s="69">
        <f>+K26*J26</f>
        <v>0</v>
      </c>
      <c r="M26" s="39"/>
      <c r="N26" s="57"/>
      <c r="O26" s="71"/>
      <c r="P26" s="72"/>
    </row>
    <row r="27" spans="1:116" x14ac:dyDescent="0.35">
      <c r="B27" s="73"/>
      <c r="C27" s="74"/>
      <c r="D27" s="74"/>
      <c r="E27" s="74"/>
      <c r="F27" s="75"/>
      <c r="G27" s="76"/>
      <c r="H27" s="74"/>
      <c r="I27" s="76"/>
      <c r="J27" s="77"/>
      <c r="K27" s="176"/>
      <c r="L27" s="76"/>
      <c r="M27" s="39"/>
      <c r="O27" s="301"/>
      <c r="P27" s="302"/>
    </row>
    <row r="28" spans="1:116" x14ac:dyDescent="0.35">
      <c r="B28" s="79"/>
      <c r="C28" s="79"/>
      <c r="D28" s="79"/>
      <c r="E28" s="136" t="s">
        <v>4</v>
      </c>
      <c r="F28" s="81">
        <f>SUM(F24:F27)</f>
        <v>0</v>
      </c>
      <c r="G28" s="82"/>
      <c r="H28" s="83">
        <f>SUM(H24:H25)</f>
        <v>0</v>
      </c>
      <c r="I28" s="82">
        <f>SUM(I24:I27)</f>
        <v>0</v>
      </c>
      <c r="J28" s="84">
        <f>SUM(J24:J27)</f>
        <v>0</v>
      </c>
      <c r="K28" s="85">
        <f>IF(J28=0,0,L28/J28)</f>
        <v>0</v>
      </c>
      <c r="L28" s="82">
        <f>+SUM(L24:L27)</f>
        <v>0</v>
      </c>
      <c r="M28" s="39"/>
      <c r="N28" s="70"/>
    </row>
    <row r="29" spans="1:116" x14ac:dyDescent="0.35">
      <c r="B29" s="86"/>
      <c r="C29" s="86"/>
      <c r="D29" s="86"/>
      <c r="E29" s="27"/>
      <c r="F29" s="27"/>
      <c r="G29" s="27"/>
      <c r="H29" s="27"/>
      <c r="I29" s="27"/>
      <c r="J29" s="27"/>
      <c r="K29" s="27"/>
      <c r="L29" s="27"/>
      <c r="M29" s="39"/>
    </row>
    <row r="30" spans="1:116" x14ac:dyDescent="0.35">
      <c r="B30" s="87"/>
      <c r="C30" s="56"/>
      <c r="D30" s="56"/>
      <c r="E30" s="56"/>
      <c r="F30" s="88"/>
      <c r="G30" s="88"/>
      <c r="I30" s="89"/>
      <c r="J30" s="90"/>
      <c r="K30" s="90"/>
      <c r="L30" s="91"/>
      <c r="M30" s="89"/>
    </row>
    <row r="31" spans="1:116" s="27" customFormat="1" ht="15" thickBot="1" x14ac:dyDescent="0.4">
      <c r="A31" s="51"/>
      <c r="B31" s="92" t="s">
        <v>124</v>
      </c>
      <c r="C31" s="9"/>
      <c r="E31" s="93" t="s">
        <v>125</v>
      </c>
      <c r="F31" s="39"/>
      <c r="G31" s="39"/>
      <c r="I31" s="39"/>
      <c r="L31" s="39"/>
      <c r="M31" s="39"/>
      <c r="O31" s="94" t="s">
        <v>44</v>
      </c>
      <c r="P31" s="95"/>
    </row>
    <row r="32" spans="1:116" s="27" customFormat="1" x14ac:dyDescent="0.35">
      <c r="A32" s="51"/>
      <c r="B32" s="96"/>
      <c r="C32" s="97"/>
      <c r="D32" s="97"/>
      <c r="F32" s="98"/>
      <c r="G32" s="39"/>
      <c r="O32" s="99" t="s">
        <v>33</v>
      </c>
      <c r="P32" s="99"/>
    </row>
    <row r="33" spans="1:116" s="27" customFormat="1" x14ac:dyDescent="0.35">
      <c r="A33" s="51"/>
      <c r="B33" s="100" t="s">
        <v>122</v>
      </c>
      <c r="C33" s="97"/>
      <c r="D33" s="97"/>
      <c r="F33" s="98"/>
      <c r="G33" s="39"/>
    </row>
    <row r="34" spans="1:116" s="27" customFormat="1" x14ac:dyDescent="0.35">
      <c r="A34" s="51"/>
      <c r="B34" s="96"/>
      <c r="C34" s="97"/>
      <c r="D34" s="97"/>
      <c r="F34" s="98"/>
      <c r="G34" s="39"/>
      <c r="O34" s="101"/>
      <c r="P34" s="101"/>
    </row>
    <row r="35" spans="1:116" s="63" customFormat="1" ht="29" x14ac:dyDescent="0.35">
      <c r="A35" s="59"/>
      <c r="B35" s="60" t="s">
        <v>9</v>
      </c>
      <c r="C35" s="60" t="s">
        <v>79</v>
      </c>
      <c r="D35" s="102" t="s">
        <v>37</v>
      </c>
      <c r="E35" s="60" t="s">
        <v>61</v>
      </c>
      <c r="F35" s="103" t="s">
        <v>38</v>
      </c>
      <c r="H35" s="104" t="s">
        <v>113</v>
      </c>
      <c r="O35" s="104" t="s">
        <v>40</v>
      </c>
      <c r="P35" s="104" t="s">
        <v>39</v>
      </c>
    </row>
    <row r="36" spans="1:116" s="27" customFormat="1" x14ac:dyDescent="0.35">
      <c r="A36" s="51"/>
      <c r="B36" s="25"/>
      <c r="C36" s="25"/>
      <c r="D36" s="42"/>
      <c r="E36" s="26"/>
      <c r="F36" s="175" t="e">
        <f>C36/(E36*$C$30)</f>
        <v>#DIV/0!</v>
      </c>
      <c r="H36" s="175" t="e">
        <f>D36/(E36*$C$30)</f>
        <v>#DIV/0!</v>
      </c>
      <c r="O36" s="105" t="str">
        <f>IF($E$9&lt;&gt;"Acreditat TECNIO","80%","100%")</f>
        <v>80%</v>
      </c>
      <c r="P36" s="106">
        <f>+O36*E36*$C$31</f>
        <v>0</v>
      </c>
    </row>
    <row r="37" spans="1:116" s="27" customFormat="1" x14ac:dyDescent="0.35">
      <c r="A37" s="51"/>
      <c r="B37" s="25"/>
      <c r="C37" s="25"/>
      <c r="D37" s="42"/>
      <c r="E37" s="26"/>
      <c r="F37" s="175" t="e">
        <f t="shared" ref="F37:F38" si="0">C37/(E37*$C$30)</f>
        <v>#DIV/0!</v>
      </c>
      <c r="H37" s="175" t="e">
        <f>D37/(E37*$C$30)</f>
        <v>#DIV/0!</v>
      </c>
      <c r="O37" s="105" t="str">
        <f t="shared" ref="O37:O38" si="1">IF($E$9&lt;&gt;"Acreditat TECNIO","80%","100%")</f>
        <v>80%</v>
      </c>
      <c r="P37" s="106">
        <f>O37*E37*$C$31</f>
        <v>0</v>
      </c>
    </row>
    <row r="38" spans="1:116" s="27" customFormat="1" x14ac:dyDescent="0.35">
      <c r="A38" s="51"/>
      <c r="B38" s="25"/>
      <c r="C38" s="25"/>
      <c r="D38" s="42"/>
      <c r="E38" s="26"/>
      <c r="F38" s="175" t="e">
        <f t="shared" si="0"/>
        <v>#DIV/0!</v>
      </c>
      <c r="H38" s="175" t="e">
        <f>D38/(E38*$C$30)</f>
        <v>#DIV/0!</v>
      </c>
      <c r="O38" s="105" t="str">
        <f t="shared" si="1"/>
        <v>80%</v>
      </c>
      <c r="P38" s="106">
        <f>O38*E38*$C$31</f>
        <v>0</v>
      </c>
    </row>
    <row r="39" spans="1:116" s="27" customFormat="1" x14ac:dyDescent="0.35">
      <c r="A39" s="51"/>
      <c r="B39" s="107"/>
      <c r="C39" s="107"/>
      <c r="D39" s="43"/>
      <c r="E39" s="108"/>
      <c r="F39" s="44"/>
      <c r="H39" s="44"/>
      <c r="O39" s="109"/>
      <c r="P39" s="110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x14ac:dyDescent="0.35">
      <c r="A41" s="51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16" s="27" customFormat="1" ht="15" thickBot="1" x14ac:dyDescent="0.4">
      <c r="A42" s="51"/>
      <c r="B42" s="55" t="s">
        <v>3</v>
      </c>
      <c r="C42" s="113"/>
      <c r="D42" s="113"/>
      <c r="E42" s="114"/>
      <c r="F42" s="115"/>
      <c r="G42" s="115"/>
      <c r="H42" s="116"/>
      <c r="I42" s="30"/>
      <c r="J42" s="30"/>
      <c r="K42" s="30"/>
      <c r="L42" s="30"/>
      <c r="M42" s="30"/>
      <c r="N42" s="30"/>
      <c r="O42" s="30"/>
      <c r="P42" s="30"/>
    </row>
    <row r="43" spans="1:116" s="27" customFormat="1" x14ac:dyDescent="0.35">
      <c r="A43" s="51"/>
      <c r="B43" s="117" t="s">
        <v>42</v>
      </c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27" customFormat="1" x14ac:dyDescent="0.35">
      <c r="A44" s="51"/>
      <c r="B44" s="117"/>
      <c r="C44" s="86"/>
      <c r="D44" s="86"/>
      <c r="E44" s="118"/>
      <c r="F44" s="119"/>
      <c r="G44" s="119"/>
      <c r="H44" s="120"/>
      <c r="I44" s="39"/>
      <c r="J44" s="39"/>
      <c r="K44" s="39"/>
      <c r="L44" s="39"/>
      <c r="M44" s="39"/>
    </row>
    <row r="45" spans="1:116" s="64" customFormat="1" ht="30.75" customHeight="1" x14ac:dyDescent="0.35">
      <c r="A45" s="59"/>
      <c r="B45" s="60" t="s">
        <v>36</v>
      </c>
      <c r="C45" s="60" t="s">
        <v>0</v>
      </c>
      <c r="D45" s="61" t="s">
        <v>24</v>
      </c>
      <c r="E45" s="326" t="s">
        <v>18</v>
      </c>
      <c r="F45" s="327"/>
      <c r="G45" s="328"/>
      <c r="H45" s="61" t="s">
        <v>67</v>
      </c>
      <c r="I45" s="60" t="s">
        <v>26</v>
      </c>
      <c r="J45" s="61" t="s">
        <v>27</v>
      </c>
      <c r="K45" s="62" t="s">
        <v>20</v>
      </c>
      <c r="L45" s="62" t="s">
        <v>21</v>
      </c>
      <c r="M45" s="38"/>
      <c r="N45" s="63"/>
      <c r="O45" s="297" t="s">
        <v>108</v>
      </c>
      <c r="P45" s="298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</row>
    <row r="46" spans="1:116" x14ac:dyDescent="0.35">
      <c r="B46" s="4"/>
      <c r="C46" s="5"/>
      <c r="D46" s="65"/>
      <c r="E46" s="41"/>
      <c r="F46" s="247"/>
      <c r="G46" s="248"/>
      <c r="H46" s="121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69">
        <f>+K46*J46</f>
        <v>0</v>
      </c>
      <c r="M46" s="39"/>
      <c r="O46" s="299"/>
      <c r="P46" s="300"/>
    </row>
    <row r="47" spans="1:116" x14ac:dyDescent="0.35">
      <c r="B47" s="4"/>
      <c r="C47" s="5"/>
      <c r="D47" s="65"/>
      <c r="E47" s="41"/>
      <c r="F47" s="247"/>
      <c r="G47" s="248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69">
        <f>+K47*J47</f>
        <v>0</v>
      </c>
      <c r="M47" s="39"/>
      <c r="O47" s="299"/>
      <c r="P47" s="300"/>
    </row>
    <row r="48" spans="1:116" s="27" customFormat="1" x14ac:dyDescent="0.35">
      <c r="A48" s="51"/>
      <c r="B48" s="4"/>
      <c r="C48" s="5"/>
      <c r="D48" s="65"/>
      <c r="E48" s="41"/>
      <c r="F48" s="247"/>
      <c r="G48" s="248"/>
      <c r="H48" s="122"/>
      <c r="I48" s="40"/>
      <c r="J48" s="67"/>
      <c r="K48" s="68">
        <f>IF(AND($E$9="Gran empresa",D48="Recerca"),Desplegables!$F$15,IF(AND($E$9="Gran empresa",D48="Desenvolupament"),Desplegables!$F$18,IF(AND($E$9="Mitjana empresa",D48="Recerca"),Desplegables!$F$14,IF(AND($E$9="Mitjana empresa",D48="Desenvolupament"),Desplegables!$F$17,IF(AND($E$9="Petita empresa",D48="Recerca"),Desplegables!$F$13,IF(AND($E$9="Petita empresa",D48="Desenvolupament"),Desplegables!$F$16,IF($E$9="Acreditat TECNIO",0,)))))))</f>
        <v>0</v>
      </c>
      <c r="L48" s="69">
        <f>+K48*J48</f>
        <v>0</v>
      </c>
      <c r="M48" s="39"/>
      <c r="O48" s="71"/>
      <c r="P48" s="72"/>
    </row>
    <row r="49" spans="1:116" s="27" customFormat="1" x14ac:dyDescent="0.35">
      <c r="A49" s="51"/>
      <c r="B49" s="73"/>
      <c r="C49" s="74"/>
      <c r="D49" s="74"/>
      <c r="E49" s="43"/>
      <c r="F49" s="123"/>
      <c r="G49" s="124"/>
      <c r="H49" s="74"/>
      <c r="I49" s="76"/>
      <c r="J49" s="77"/>
      <c r="K49" s="176"/>
      <c r="L49" s="76"/>
      <c r="M49" s="39"/>
      <c r="O49" s="301"/>
      <c r="P49" s="302"/>
    </row>
    <row r="50" spans="1:116" x14ac:dyDescent="0.35">
      <c r="A50" s="70"/>
      <c r="B50" s="79"/>
      <c r="C50" s="79"/>
      <c r="D50" s="79"/>
      <c r="E50" s="311" t="s">
        <v>4</v>
      </c>
      <c r="F50" s="311"/>
      <c r="G50" s="311"/>
      <c r="H50" s="312"/>
      <c r="I50" s="125">
        <f>SUM(I46:I49)</f>
        <v>0</v>
      </c>
      <c r="J50" s="125">
        <f>SUM(J46:J49)</f>
        <v>0</v>
      </c>
      <c r="K50" s="85">
        <f>IF(J50=0,0,L50/J50)</f>
        <v>0</v>
      </c>
      <c r="L50" s="82">
        <f>SUM(L46:L49)</f>
        <v>0</v>
      </c>
      <c r="M50" s="39"/>
    </row>
    <row r="51" spans="1:116" s="27" customFormat="1" x14ac:dyDescent="0.35">
      <c r="A51" s="51"/>
      <c r="B51" s="126"/>
      <c r="C51" s="86"/>
      <c r="D51" s="86"/>
      <c r="E51" s="127"/>
      <c r="F51" s="127"/>
      <c r="G51" s="127"/>
      <c r="H51" s="127"/>
      <c r="I51" s="89" t="str">
        <f>IF(SUM($I$46:$I$49)&gt;$F$84/2,"NOTA: El conjunt  de les despeses de la partida de col·laboracions externes no podrà superar el 50% del total de la despesa ","")</f>
        <v/>
      </c>
      <c r="J51" s="90" t="str">
        <f>IF(SUM($J$46:$J$49)&gt;$F$84/2,"REVISIÓ límit 50% del pressupost en Col·laboracions Externes","")</f>
        <v/>
      </c>
      <c r="K51" s="90"/>
      <c r="L51" s="91"/>
      <c r="M51" s="70"/>
    </row>
    <row r="52" spans="1:116" s="27" customFormat="1" x14ac:dyDescent="0.35">
      <c r="A52" s="51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16" s="27" customFormat="1" ht="15" thickBot="1" x14ac:dyDescent="0.4">
      <c r="A53" s="51"/>
      <c r="B53" s="55" t="s">
        <v>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1:116" s="27" customFormat="1" x14ac:dyDescent="0.35">
      <c r="A54" s="51"/>
      <c r="B54" s="117" t="s">
        <v>112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16" s="27" customFormat="1" x14ac:dyDescent="0.35">
      <c r="A55" s="51"/>
      <c r="B55" s="117"/>
      <c r="C55" s="86"/>
      <c r="D55" s="86"/>
      <c r="E55" s="118"/>
      <c r="F55" s="119"/>
      <c r="G55" s="119"/>
      <c r="H55" s="120"/>
      <c r="I55" s="39"/>
      <c r="J55" s="39"/>
      <c r="K55" s="39"/>
      <c r="L55" s="39"/>
      <c r="M55" s="39"/>
    </row>
    <row r="56" spans="1:116" s="64" customFormat="1" ht="30.75" customHeight="1" x14ac:dyDescent="0.35">
      <c r="A56" s="59"/>
      <c r="B56" s="60" t="s">
        <v>36</v>
      </c>
      <c r="C56" s="60" t="s">
        <v>0</v>
      </c>
      <c r="D56" s="61" t="s">
        <v>24</v>
      </c>
      <c r="E56" s="326" t="s">
        <v>18</v>
      </c>
      <c r="F56" s="327"/>
      <c r="G56" s="327"/>
      <c r="H56" s="328"/>
      <c r="I56" s="60" t="s">
        <v>26</v>
      </c>
      <c r="J56" s="61" t="s">
        <v>27</v>
      </c>
      <c r="K56" s="131" t="s">
        <v>20</v>
      </c>
      <c r="L56" s="131" t="s">
        <v>21</v>
      </c>
      <c r="M56" s="38"/>
      <c r="N56" s="63"/>
      <c r="O56" s="297" t="s">
        <v>108</v>
      </c>
      <c r="P56" s="298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</row>
    <row r="57" spans="1:116" x14ac:dyDescent="0.35">
      <c r="B57" s="4"/>
      <c r="C57" s="5"/>
      <c r="D57" s="132"/>
      <c r="E57" s="41"/>
      <c r="F57" s="247"/>
      <c r="G57" s="247"/>
      <c r="H57" s="249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69">
        <f>+K57*J57</f>
        <v>0</v>
      </c>
      <c r="M57" s="39"/>
      <c r="O57" s="299"/>
      <c r="P57" s="300"/>
    </row>
    <row r="58" spans="1:116" x14ac:dyDescent="0.35">
      <c r="B58" s="4"/>
      <c r="C58" s="5"/>
      <c r="D58" s="132"/>
      <c r="E58" s="41"/>
      <c r="F58" s="247"/>
      <c r="G58" s="247"/>
      <c r="H58" s="249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69">
        <f>+K58*J58</f>
        <v>0</v>
      </c>
      <c r="M58" s="39"/>
      <c r="O58" s="299"/>
      <c r="P58" s="300"/>
    </row>
    <row r="59" spans="1:116" x14ac:dyDescent="0.35">
      <c r="B59" s="4"/>
      <c r="C59" s="5"/>
      <c r="D59" s="132"/>
      <c r="E59" s="41"/>
      <c r="F59" s="247"/>
      <c r="G59" s="247"/>
      <c r="H59" s="249"/>
      <c r="I59" s="40"/>
      <c r="J59" s="67"/>
      <c r="K59" s="68">
        <f>IF(AND($E$9="Gran empresa",D59="Recerca"),Desplegables!$F$15,IF(AND($E$9="Gran empresa",D59="Desenvolupament"),Desplegables!$F$18,IF(AND($E$9="Mitjana empresa",D59="Recerca"),Desplegables!$F$14,IF(AND($E$9="Mitjana empresa",D59="Desenvolupament"),Desplegables!$F$17,IF(AND($E$9="Petita empresa",D59="Recerca"),Desplegables!$F$13,IF(AND($E$9="Petita empresa",D59="Desenvolupament"),Desplegables!$F$16,IF(AND($E$9="Acreditat TECNIO"),Desplegables!$F$19,)))))))</f>
        <v>0</v>
      </c>
      <c r="L59" s="69">
        <f>+K59*J59</f>
        <v>0</v>
      </c>
      <c r="M59" s="39"/>
      <c r="O59" s="71"/>
      <c r="P59" s="72"/>
    </row>
    <row r="60" spans="1:116" x14ac:dyDescent="0.35">
      <c r="B60" s="73"/>
      <c r="C60" s="74"/>
      <c r="D60" s="133"/>
      <c r="E60" s="43"/>
      <c r="F60" s="123"/>
      <c r="G60" s="123"/>
      <c r="H60" s="134"/>
      <c r="I60" s="76"/>
      <c r="J60" s="77"/>
      <c r="K60" s="176"/>
      <c r="L60" s="76"/>
      <c r="M60" s="39"/>
      <c r="O60" s="301"/>
      <c r="P60" s="302"/>
    </row>
    <row r="61" spans="1:116" x14ac:dyDescent="0.35">
      <c r="B61" s="135"/>
      <c r="C61" s="135"/>
      <c r="D61" s="79"/>
      <c r="E61" s="325" t="s">
        <v>4</v>
      </c>
      <c r="F61" s="325"/>
      <c r="G61" s="325"/>
      <c r="H61" s="325"/>
      <c r="I61" s="137">
        <f>SUM(I57:I60)</f>
        <v>0</v>
      </c>
      <c r="J61" s="138">
        <f>SUM(J57:J60)</f>
        <v>0</v>
      </c>
      <c r="K61" s="85">
        <f>IF(J61=0,0,L61/J61)</f>
        <v>0</v>
      </c>
      <c r="L61" s="82">
        <f>SUM(L57:L60)</f>
        <v>0</v>
      </c>
      <c r="M61" s="39"/>
    </row>
    <row r="62" spans="1:116" s="27" customFormat="1" x14ac:dyDescent="0.35">
      <c r="A62" s="51"/>
      <c r="B62" s="126"/>
      <c r="C62" s="86"/>
      <c r="D62" s="86"/>
      <c r="E62" s="127"/>
      <c r="F62" s="127"/>
      <c r="G62" s="127"/>
      <c r="H62" s="127"/>
      <c r="I62" s="89"/>
      <c r="J62" s="90"/>
      <c r="K62" s="90"/>
      <c r="L62" s="91"/>
      <c r="M62" s="39"/>
    </row>
    <row r="63" spans="1:116" s="27" customFormat="1" x14ac:dyDescent="0.35">
      <c r="A63" s="51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39"/>
    </row>
    <row r="64" spans="1:116" s="27" customFormat="1" ht="15" thickBot="1" x14ac:dyDescent="0.4">
      <c r="A64" s="51"/>
      <c r="B64" s="55" t="s">
        <v>19</v>
      </c>
      <c r="C64" s="30"/>
      <c r="D64" s="30"/>
      <c r="E64" s="30"/>
      <c r="F64" s="30"/>
      <c r="G64" s="30"/>
      <c r="H64" s="139"/>
      <c r="I64" s="30"/>
      <c r="J64" s="30"/>
      <c r="K64" s="30"/>
      <c r="L64" s="30"/>
      <c r="M64" s="30"/>
      <c r="N64" s="30"/>
      <c r="O64" s="30"/>
      <c r="P64" s="30"/>
    </row>
    <row r="65" spans="1:116" s="1" customFormat="1" x14ac:dyDescent="0.35">
      <c r="A65" s="253"/>
      <c r="B65" s="10" t="s">
        <v>184</v>
      </c>
      <c r="H65" s="254"/>
    </row>
    <row r="66" spans="1:116" s="27" customFormat="1" x14ac:dyDescent="0.35">
      <c r="A66" s="51"/>
      <c r="B66" s="52"/>
      <c r="H66" s="140"/>
      <c r="M66" s="39"/>
    </row>
    <row r="67" spans="1:116" s="64" customFormat="1" ht="30.75" customHeight="1" x14ac:dyDescent="0.35">
      <c r="A67" s="59"/>
      <c r="B67" s="63"/>
      <c r="C67" s="60" t="s">
        <v>0</v>
      </c>
      <c r="D67" s="61" t="s">
        <v>24</v>
      </c>
      <c r="E67" s="326" t="s">
        <v>18</v>
      </c>
      <c r="F67" s="327"/>
      <c r="G67" s="327"/>
      <c r="H67" s="328"/>
      <c r="I67" s="60" t="s">
        <v>26</v>
      </c>
      <c r="J67" s="61" t="s">
        <v>27</v>
      </c>
      <c r="K67" s="131" t="s">
        <v>20</v>
      </c>
      <c r="L67" s="131" t="s">
        <v>21</v>
      </c>
      <c r="M67" s="38"/>
      <c r="N67" s="63"/>
      <c r="O67" s="297" t="s">
        <v>108</v>
      </c>
      <c r="P67" s="298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</row>
    <row r="68" spans="1:116" x14ac:dyDescent="0.35">
      <c r="B68" s="39"/>
      <c r="C68" s="5"/>
      <c r="D68" s="141"/>
      <c r="E68" s="41"/>
      <c r="F68" s="247"/>
      <c r="G68" s="247"/>
      <c r="H68" s="249"/>
      <c r="I68" s="40"/>
      <c r="J68" s="67"/>
      <c r="K68" s="142">
        <f>IF(AND($E$9="Gran empresa",D68="Genèric"),Desplegables!$F$22,IF(AND($E$9="Mitjana empresa",D68="Genèric"),Desplegables!$F$22,IF(AND($E$9="Petita empresa",D68="Genèric"),Desplegables!$F$22,IF(AND($E$9="Acreditat TECNIO",D68="Genèric"),Desplegables!$F$22,))))</f>
        <v>0</v>
      </c>
      <c r="L68" s="143">
        <f>+J68*K68</f>
        <v>0</v>
      </c>
      <c r="M68" s="39"/>
      <c r="O68" s="299"/>
      <c r="P68" s="300"/>
    </row>
    <row r="69" spans="1:116" x14ac:dyDescent="0.35">
      <c r="B69" s="39"/>
      <c r="C69" s="73"/>
      <c r="D69" s="133"/>
      <c r="E69" s="43"/>
      <c r="F69" s="123"/>
      <c r="G69" s="123"/>
      <c r="H69" s="134"/>
      <c r="I69" s="76"/>
      <c r="J69" s="144"/>
      <c r="K69" s="145"/>
      <c r="L69" s="146"/>
      <c r="M69" s="39"/>
      <c r="O69" s="301"/>
      <c r="P69" s="302"/>
    </row>
    <row r="70" spans="1:116" x14ac:dyDescent="0.35">
      <c r="B70" s="126"/>
      <c r="C70" s="135"/>
      <c r="D70" s="135"/>
      <c r="E70" s="311" t="s">
        <v>4</v>
      </c>
      <c r="F70" s="311"/>
      <c r="G70" s="311"/>
      <c r="H70" s="312"/>
      <c r="I70" s="125">
        <f>SUM(I68:I69)</f>
        <v>0</v>
      </c>
      <c r="J70" s="147">
        <f>SUM(J68:J69)</f>
        <v>0</v>
      </c>
      <c r="K70" s="148">
        <f>IF(J70=0,0,L70/J70)</f>
        <v>0</v>
      </c>
      <c r="L70" s="149">
        <f>SUM(L68:L69)</f>
        <v>0</v>
      </c>
      <c r="M70" s="39"/>
    </row>
    <row r="71" spans="1:116" s="27" customFormat="1" x14ac:dyDescent="0.35">
      <c r="A71" s="51"/>
      <c r="B71" s="39"/>
      <c r="I71" s="27" t="str">
        <f>IF(SUM(I68:I69)&gt;3000,"NOTA: Es permet un import màxim de 1.500 euros","")</f>
        <v/>
      </c>
      <c r="J71" s="1" t="str">
        <f>IF(SUM(J68:J69)&gt;3000,"NOTA: Es permet un import màxim de 1.500 euros","")</f>
        <v/>
      </c>
      <c r="L71" s="150"/>
      <c r="M71" s="39"/>
    </row>
    <row r="72" spans="1:116" x14ac:dyDescent="0.35">
      <c r="B72" s="39"/>
      <c r="C72" s="27"/>
      <c r="D72" s="27"/>
      <c r="E72" s="27"/>
      <c r="F72" s="27"/>
      <c r="G72" s="27"/>
      <c r="H72" s="140"/>
      <c r="I72" s="27"/>
      <c r="J72" s="27"/>
      <c r="K72" s="27"/>
      <c r="L72" s="150"/>
      <c r="M72" s="39"/>
    </row>
    <row r="73" spans="1:116" ht="15" thickBot="1" x14ac:dyDescent="0.4">
      <c r="B73" s="151"/>
      <c r="C73" s="152" t="s">
        <v>5</v>
      </c>
      <c r="D73" s="152"/>
      <c r="E73" s="153"/>
      <c r="F73" s="154"/>
      <c r="G73" s="154"/>
      <c r="H73" s="153"/>
      <c r="I73" s="30"/>
      <c r="J73" s="30"/>
      <c r="K73" s="30"/>
      <c r="L73" s="155"/>
      <c r="M73" s="30"/>
      <c r="N73" s="30"/>
    </row>
    <row r="74" spans="1:116" s="64" customFormat="1" ht="30.75" customHeight="1" thickBot="1" x14ac:dyDescent="0.4">
      <c r="A74" s="59"/>
      <c r="B74" s="63"/>
      <c r="C74" s="63"/>
      <c r="D74" s="63"/>
      <c r="E74" s="63"/>
      <c r="F74" s="313" t="s">
        <v>26</v>
      </c>
      <c r="G74" s="314"/>
      <c r="H74" s="314"/>
      <c r="I74" s="315"/>
      <c r="J74" s="304" t="s">
        <v>27</v>
      </c>
      <c r="K74" s="304"/>
      <c r="L74" s="304"/>
      <c r="M74" s="156" t="s">
        <v>20</v>
      </c>
      <c r="N74" s="156" t="s">
        <v>21</v>
      </c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</row>
    <row r="75" spans="1:116" x14ac:dyDescent="0.35">
      <c r="B75" s="27"/>
      <c r="C75" s="316" t="s">
        <v>7</v>
      </c>
      <c r="D75" s="317"/>
      <c r="E75" s="157" t="s">
        <v>1</v>
      </c>
      <c r="F75" s="322">
        <f>+SUMIFS($I$24:$I$27,$C$24:$C$27,$C$75)</f>
        <v>0</v>
      </c>
      <c r="G75" s="322"/>
      <c r="H75" s="322"/>
      <c r="I75" s="323">
        <f>+SUM($F$75:$F$78)</f>
        <v>0</v>
      </c>
      <c r="J75" s="158">
        <f>+SUMIFS($J$24:$J$27,$D$24:$D$27,$C$75)</f>
        <v>0</v>
      </c>
      <c r="K75" s="305">
        <f>+SUM($J$75:$J$78)</f>
        <v>0</v>
      </c>
      <c r="L75" s="305"/>
      <c r="M75" s="159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5" s="160">
        <f>+SUMIFS(L24:L27,D24:D27,C75)</f>
        <v>0</v>
      </c>
    </row>
    <row r="76" spans="1:116" x14ac:dyDescent="0.35">
      <c r="B76" s="27"/>
      <c r="C76" s="318"/>
      <c r="D76" s="319"/>
      <c r="E76" s="157" t="s">
        <v>3</v>
      </c>
      <c r="F76" s="322">
        <f>+SUMIFS($I$46:$I$49,$C$46:$C$49,$C$75)</f>
        <v>0</v>
      </c>
      <c r="G76" s="322"/>
      <c r="H76" s="322"/>
      <c r="I76" s="324"/>
      <c r="J76" s="161">
        <f>+SUMIFS($J$46:$J$49,$D$46:$D$49,$C$75)</f>
        <v>0</v>
      </c>
      <c r="K76" s="306"/>
      <c r="L76" s="306"/>
      <c r="M76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6" s="163">
        <f>+SUMIFS(L46:L49,D46:D49,C75)</f>
        <v>0</v>
      </c>
    </row>
    <row r="77" spans="1:116" x14ac:dyDescent="0.35">
      <c r="B77" s="27"/>
      <c r="C77" s="318"/>
      <c r="D77" s="319"/>
      <c r="E77" s="157" t="s">
        <v>2</v>
      </c>
      <c r="F77" s="322">
        <f>+SUMIFS($I$57:$I$60,$C$57:$C$60,$C$75)</f>
        <v>0</v>
      </c>
      <c r="G77" s="322"/>
      <c r="H77" s="322"/>
      <c r="I77" s="324"/>
      <c r="J77" s="161">
        <f>+SUMIFS($J$57:$J$60,$D$57:$D$60,$C$75)</f>
        <v>0</v>
      </c>
      <c r="K77" s="306"/>
      <c r="L77" s="306"/>
      <c r="M77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7" s="163">
        <f>+SUMIFS(L57:L60,D57:D60,C75)</f>
        <v>0</v>
      </c>
    </row>
    <row r="78" spans="1:116" x14ac:dyDescent="0.35">
      <c r="B78" s="27"/>
      <c r="C78" s="320"/>
      <c r="D78" s="321"/>
      <c r="E78" s="157" t="s">
        <v>14</v>
      </c>
      <c r="F78" s="322">
        <f>+F75*Desplegables!$E$24</f>
        <v>0</v>
      </c>
      <c r="G78" s="322"/>
      <c r="H78" s="322"/>
      <c r="I78" s="324"/>
      <c r="J78" s="161">
        <f>+J75*Desplegables!$E$24</f>
        <v>0</v>
      </c>
      <c r="K78" s="306"/>
      <c r="L78" s="306"/>
      <c r="M78" s="162">
        <f>IF(AND($E$9="Gran empresa",$C$75="Recerca"),Desplegables!$F$15,IF(AND($E$9="Gran empresa",$C$75="Desenvolupament"),Desplegables!$F$18,IF(AND($E$9="Mitjana empresa",$C$75="Recerca"),Desplegables!$F$14,IF(AND($E$9="Mitjana empresa",$C$75="Desenvolupament"),Desplegables!$F$17,IF(AND($E$9="Petita empresa",$C$75="Recerca"),Desplegables!$F$13,IF(AND($E$9="Petita empresa",$C$75="Desenvolupament"),Desplegables!$F$16,IF($E$9="Agent TECNIO",1,)))))))</f>
        <v>0</v>
      </c>
      <c r="N78" s="163">
        <f>+N75*Desplegables!$E$24</f>
        <v>0</v>
      </c>
    </row>
    <row r="79" spans="1:116" x14ac:dyDescent="0.35">
      <c r="B79" s="27"/>
      <c r="C79" s="316" t="s">
        <v>6</v>
      </c>
      <c r="D79" s="317"/>
      <c r="E79" s="157" t="s">
        <v>1</v>
      </c>
      <c r="F79" s="322">
        <f>+SUMIFS($I$24:$I$27,$C$24:$C$27,$C$79)</f>
        <v>0</v>
      </c>
      <c r="G79" s="322"/>
      <c r="H79" s="322"/>
      <c r="I79" s="324">
        <f>+SUM($F$79:$F$82)</f>
        <v>0</v>
      </c>
      <c r="J79" s="161">
        <f>+SUMIFS($J$24:$J$27,$D$24:$D$27,$C$79)</f>
        <v>0</v>
      </c>
      <c r="K79" s="306">
        <f>+SUM($J$79:$J$82)</f>
        <v>0</v>
      </c>
      <c r="L79" s="306"/>
      <c r="M79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79" s="163">
        <f>+SUMIFS(L24:L27,D24:D27,C79)</f>
        <v>0</v>
      </c>
    </row>
    <row r="80" spans="1:116" x14ac:dyDescent="0.35">
      <c r="B80" s="27"/>
      <c r="C80" s="318"/>
      <c r="D80" s="319"/>
      <c r="E80" s="157" t="s">
        <v>3</v>
      </c>
      <c r="F80" s="322">
        <f>+SUMIFS($I$46:$I$49,$C$46:$C$49,$C$79)</f>
        <v>0</v>
      </c>
      <c r="G80" s="322"/>
      <c r="H80" s="322"/>
      <c r="I80" s="324"/>
      <c r="J80" s="161">
        <f>+SUMIFS($J$46:$J$49,$D$46:$D$49,$C$79)</f>
        <v>0</v>
      </c>
      <c r="K80" s="306"/>
      <c r="L80" s="306"/>
      <c r="M80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0" s="163">
        <f>+SUMIFS(L46:L49,D46:D49,C79)</f>
        <v>0</v>
      </c>
    </row>
    <row r="81" spans="1:14" s="27" customFormat="1" x14ac:dyDescent="0.35">
      <c r="A81" s="51"/>
      <c r="C81" s="318"/>
      <c r="D81" s="319"/>
      <c r="E81" s="157" t="s">
        <v>2</v>
      </c>
      <c r="F81" s="322">
        <f>+SUMIFS($I$57:$I$60,$C$57:$C$60,$C$79)</f>
        <v>0</v>
      </c>
      <c r="G81" s="322"/>
      <c r="H81" s="322"/>
      <c r="I81" s="324"/>
      <c r="J81" s="161">
        <f>+SUMIFS($J$57:$J$60,$D$57:$D$60,$C$79)</f>
        <v>0</v>
      </c>
      <c r="K81" s="306"/>
      <c r="L81" s="306"/>
      <c r="M81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1" s="163">
        <f>+SUMIFS(L57:L60,D57:D60,C79)</f>
        <v>0</v>
      </c>
    </row>
    <row r="82" spans="1:14" s="27" customFormat="1" x14ac:dyDescent="0.35">
      <c r="A82" s="51"/>
      <c r="C82" s="320"/>
      <c r="D82" s="321"/>
      <c r="E82" s="157" t="s">
        <v>14</v>
      </c>
      <c r="F82" s="322">
        <f>+F79*Desplegables!$E$24</f>
        <v>0</v>
      </c>
      <c r="G82" s="322"/>
      <c r="H82" s="322"/>
      <c r="I82" s="324"/>
      <c r="J82" s="161">
        <f>+J79*Desplegables!$E$24</f>
        <v>0</v>
      </c>
      <c r="K82" s="306"/>
      <c r="L82" s="306"/>
      <c r="M82" s="162">
        <f>IF(AND($E$9="Gran empresa",$C$79="Recerca"),Desplegables!$F$15,IF(AND($E$9="Gran empresa",$C$79="Desenvolupament"),Desplegables!$F$18,IF(AND($E$9="Mitjana empresa",$C$79="Recerca"),Desplegables!$F$14,IF(AND($E$9="Mitjana empresa",$C$79="Desenvolupament"),Desplegables!$F$17,IF(AND($E$9="Petita empresa",$C$79="Recerca"),Desplegables!$F$13,IF(AND($E$9="Petita empresa",$C$79="Desenvolupament"),Desplegables!$F$16,IF($E$9="Agent TECNIO",1,)))))))</f>
        <v>0</v>
      </c>
      <c r="N82" s="163">
        <f>+N79*Desplegables!$E$24</f>
        <v>0</v>
      </c>
    </row>
    <row r="83" spans="1:14" s="27" customFormat="1" ht="15" thickBot="1" x14ac:dyDescent="0.4">
      <c r="A83" s="51"/>
      <c r="C83" s="356" t="s">
        <v>30</v>
      </c>
      <c r="D83" s="357"/>
      <c r="E83" s="164" t="s">
        <v>31</v>
      </c>
      <c r="F83" s="358">
        <f>+SUMIFS($I$68:$I$69,$C$68:$C$69,$C$83)</f>
        <v>0</v>
      </c>
      <c r="G83" s="358"/>
      <c r="H83" s="358"/>
      <c r="I83" s="165">
        <f>$F$83</f>
        <v>0</v>
      </c>
      <c r="J83" s="166">
        <f>+SUMIFS($J$68:$J$69,$D$68:$D$69,$C$83)</f>
        <v>0</v>
      </c>
      <c r="K83" s="307">
        <f>$J$83</f>
        <v>0</v>
      </c>
      <c r="L83" s="308"/>
      <c r="M83" s="167">
        <f>IF(AND($E$9="Gran empresa",C83="Genèric"),Desplegables!$F$22,IF(AND($E$9="Mitjana empresa",C83="Genèric"),Desplegables!$F$22,IF(AND($E$9="Petita empresa",C83="Genèric"),Desplegables!$F$22,IF(AND($E$9="Acreditat TECNIO",C83="Genèric"),Desplegables!$F$22,))))</f>
        <v>0</v>
      </c>
      <c r="N83" s="168">
        <f>+SUM(L68:L69)</f>
        <v>0</v>
      </c>
    </row>
    <row r="84" spans="1:14" s="27" customFormat="1" ht="15.5" x14ac:dyDescent="0.35">
      <c r="A84" s="51"/>
      <c r="E84" s="169" t="s">
        <v>41</v>
      </c>
      <c r="F84" s="348">
        <f>SUM($F$75:$F$83)</f>
        <v>0</v>
      </c>
      <c r="G84" s="349"/>
      <c r="H84" s="349"/>
      <c r="I84" s="350"/>
      <c r="J84" s="309">
        <f>SUM($K$75:$K$83)</f>
        <v>0</v>
      </c>
      <c r="K84" s="310"/>
      <c r="L84" s="310"/>
      <c r="M84" s="170">
        <f>IF($J$84=0,0,$N$84/$J$84)</f>
        <v>0</v>
      </c>
      <c r="N84" s="171">
        <f>IF(AND($E$9="Acreditat TECNIO",SUM(N75:N83)&gt;Desplegables!H22),Desplegables!H22,IF(AND(E9&gt;"Acreditat TECNIO",SUM(N75:N83)&gt;Desplegables!H19),Desplegables!H19,SUM(N75:N83)))</f>
        <v>0</v>
      </c>
    </row>
    <row r="85" spans="1:14" s="27" customFormat="1" ht="15.5" x14ac:dyDescent="0.35">
      <c r="A85" s="51"/>
      <c r="E85" s="169"/>
      <c r="F85" s="355"/>
      <c r="G85" s="355"/>
      <c r="H85" s="355"/>
      <c r="I85" s="355"/>
      <c r="J85" s="303"/>
      <c r="K85" s="303"/>
      <c r="L85" s="303"/>
      <c r="M85" s="172"/>
      <c r="N85" s="173" t="str">
        <f>IF(OR($N$84=100000,$N$84=250000),"NOTA: Ajut limitat per superar màxim establert","")</f>
        <v/>
      </c>
    </row>
    <row r="86" spans="1:14" s="27" customFormat="1" x14ac:dyDescent="0.35">
      <c r="A86" s="51"/>
    </row>
    <row r="87" spans="1:14" s="27" customFormat="1" x14ac:dyDescent="0.35">
      <c r="A87" s="51"/>
    </row>
    <row r="88" spans="1:14" s="27" customFormat="1" x14ac:dyDescent="0.35">
      <c r="A88" s="51"/>
      <c r="C88" s="174" t="s">
        <v>107</v>
      </c>
      <c r="D88" s="32"/>
      <c r="E88" s="32"/>
      <c r="F88" s="32"/>
      <c r="G88" s="32"/>
      <c r="H88" s="32"/>
      <c r="I88" s="32"/>
    </row>
    <row r="89" spans="1:14" s="27" customFormat="1" x14ac:dyDescent="0.35">
      <c r="A89" s="51"/>
      <c r="C89" s="39"/>
      <c r="D89" s="39"/>
      <c r="E89" s="39"/>
      <c r="F89" s="39"/>
      <c r="G89" s="39"/>
      <c r="H89" s="39"/>
      <c r="I89" s="39"/>
    </row>
    <row r="90" spans="1:14" s="27" customFormat="1" ht="15" thickBot="1" x14ac:dyDescent="0.4">
      <c r="A90" s="51"/>
      <c r="C90" s="351" t="s">
        <v>126</v>
      </c>
      <c r="D90" s="351"/>
      <c r="E90" s="351"/>
      <c r="F90" s="351" t="s">
        <v>83</v>
      </c>
      <c r="G90" s="351"/>
      <c r="H90" s="351"/>
      <c r="I90" s="351"/>
    </row>
    <row r="91" spans="1:14" s="27" customFormat="1" ht="15.5" x14ac:dyDescent="0.35">
      <c r="A91" s="51"/>
      <c r="C91" s="352">
        <f>IF(AND($E$8="Gran empresa",$C$75="Recerca"),$I$75,IF(AND($E$8="Mitjana empresa",$C$75="Recerca"),$I$75,IF(AND($E$8="Petita empresa",$C$75="Recerca"),$I$75,IF($E$8="Acreditat TECNIO",0,))))</f>
        <v>0</v>
      </c>
      <c r="D91" s="352"/>
      <c r="E91" s="352"/>
      <c r="F91" s="352">
        <f>IF(AND($E$8="Gran empresa",$C$79="Desenvolupament"),$I$79,IF(AND($E$8="Mitjana empresa",$C$79="Desenvolupament"),$I$79,IF(AND($E$8="Petita empresa",$C$79="Desenvolupament"),$I$79,IF($E$8="Acreditat TECNIO",0,))))</f>
        <v>0</v>
      </c>
      <c r="G91" s="353"/>
      <c r="H91" s="353"/>
      <c r="I91" s="353"/>
    </row>
    <row r="92" spans="1:14" s="27" customFormat="1" ht="15" thickBot="1" x14ac:dyDescent="0.4">
      <c r="A92" s="51"/>
      <c r="C92" s="351" t="s">
        <v>89</v>
      </c>
      <c r="D92" s="351"/>
      <c r="E92" s="351"/>
      <c r="F92" s="351" t="s">
        <v>82</v>
      </c>
      <c r="G92" s="351"/>
      <c r="H92" s="351"/>
      <c r="I92" s="351"/>
    </row>
    <row r="93" spans="1:14" s="27" customFormat="1" ht="15.5" x14ac:dyDescent="0.35">
      <c r="A93" s="51"/>
      <c r="C93" s="354">
        <f>IF($C$83="Genèric",$I$83)</f>
        <v>0</v>
      </c>
      <c r="D93" s="354"/>
      <c r="E93" s="354"/>
      <c r="F93" s="352">
        <f>IF($E$8="Acreditat TECNIO",SUM($I$75+$I$79),0)</f>
        <v>0</v>
      </c>
      <c r="G93" s="353"/>
      <c r="H93" s="353"/>
      <c r="I93" s="353"/>
    </row>
    <row r="94" spans="1:14" s="27" customFormat="1" ht="15" thickBot="1" x14ac:dyDescent="0.4">
      <c r="A94" s="51"/>
      <c r="C94" s="39"/>
      <c r="D94" s="39"/>
      <c r="E94" s="39"/>
      <c r="F94" s="351" t="s">
        <v>81</v>
      </c>
      <c r="G94" s="351"/>
      <c r="H94" s="351"/>
      <c r="I94" s="351"/>
    </row>
    <row r="95" spans="1:14" s="27" customFormat="1" ht="15.5" x14ac:dyDescent="0.35">
      <c r="A95" s="51"/>
      <c r="C95" s="39"/>
      <c r="D95" s="39"/>
      <c r="E95" s="39"/>
      <c r="F95" s="352">
        <f>$F$84</f>
        <v>0</v>
      </c>
      <c r="G95" s="353"/>
      <c r="H95" s="353"/>
      <c r="I95" s="353"/>
    </row>
    <row r="96" spans="1:14" s="27" customFormat="1" x14ac:dyDescent="0.35">
      <c r="A96" s="51"/>
      <c r="C96" s="39"/>
      <c r="D96" s="39"/>
      <c r="E96" s="39"/>
      <c r="F96" s="39"/>
      <c r="G96" s="39"/>
      <c r="H96" s="39"/>
      <c r="I96" s="39"/>
    </row>
    <row r="97" spans="1:9" s="27" customFormat="1" x14ac:dyDescent="0.35">
      <c r="A97" s="51"/>
      <c r="C97" s="39"/>
      <c r="D97" s="39"/>
      <c r="E97" s="39"/>
      <c r="F97" s="39"/>
      <c r="G97" s="39"/>
      <c r="H97" s="39"/>
      <c r="I97" s="39"/>
    </row>
    <row r="98" spans="1:9" s="27" customFormat="1" x14ac:dyDescent="0.35">
      <c r="A98" s="51"/>
    </row>
    <row r="99" spans="1:9" s="27" customFormat="1" x14ac:dyDescent="0.35">
      <c r="A99" s="51"/>
    </row>
    <row r="100" spans="1:9" s="27" customFormat="1" x14ac:dyDescent="0.35">
      <c r="A100" s="51"/>
    </row>
    <row r="101" spans="1:9" s="27" customFormat="1" x14ac:dyDescent="0.35">
      <c r="A101" s="51"/>
    </row>
    <row r="102" spans="1:9" s="27" customFormat="1" x14ac:dyDescent="0.35">
      <c r="A102" s="51"/>
    </row>
    <row r="103" spans="1:9" s="27" customFormat="1" x14ac:dyDescent="0.35">
      <c r="A103" s="51"/>
    </row>
    <row r="104" spans="1:9" s="27" customFormat="1" x14ac:dyDescent="0.35">
      <c r="A104" s="51"/>
    </row>
    <row r="105" spans="1:9" s="27" customFormat="1" x14ac:dyDescent="0.35">
      <c r="A105" s="51"/>
    </row>
    <row r="106" spans="1:9" s="27" customFormat="1" x14ac:dyDescent="0.35">
      <c r="A106" s="51"/>
    </row>
    <row r="107" spans="1:9" s="27" customFormat="1" x14ac:dyDescent="0.35">
      <c r="A107" s="51"/>
    </row>
    <row r="108" spans="1:9" s="27" customFormat="1" x14ac:dyDescent="0.35">
      <c r="A108" s="51"/>
    </row>
    <row r="109" spans="1:9" s="27" customFormat="1" x14ac:dyDescent="0.35">
      <c r="A109" s="51"/>
    </row>
    <row r="110" spans="1:9" s="27" customFormat="1" x14ac:dyDescent="0.35">
      <c r="A110" s="51"/>
    </row>
    <row r="111" spans="1:9" s="27" customFormat="1" x14ac:dyDescent="0.35">
      <c r="A111" s="51"/>
    </row>
    <row r="112" spans="1:9" s="27" customFormat="1" x14ac:dyDescent="0.35">
      <c r="A112" s="51"/>
    </row>
    <row r="113" spans="1:1" s="27" customFormat="1" x14ac:dyDescent="0.35">
      <c r="A113" s="51"/>
    </row>
    <row r="114" spans="1:1" s="27" customFormat="1" x14ac:dyDescent="0.35">
      <c r="A114" s="51"/>
    </row>
    <row r="115" spans="1:1" s="27" customFormat="1" x14ac:dyDescent="0.35">
      <c r="A115" s="51"/>
    </row>
    <row r="116" spans="1:1" s="27" customFormat="1" x14ac:dyDescent="0.35">
      <c r="A116" s="51"/>
    </row>
    <row r="117" spans="1:1" s="27" customFormat="1" x14ac:dyDescent="0.35">
      <c r="A117" s="51"/>
    </row>
    <row r="118" spans="1:1" s="27" customFormat="1" x14ac:dyDescent="0.35">
      <c r="A118" s="51"/>
    </row>
    <row r="119" spans="1:1" s="27" customFormat="1" x14ac:dyDescent="0.35">
      <c r="A119" s="51"/>
    </row>
    <row r="120" spans="1:1" s="27" customFormat="1" x14ac:dyDescent="0.35">
      <c r="A120" s="51"/>
    </row>
    <row r="121" spans="1:1" s="27" customFormat="1" x14ac:dyDescent="0.35">
      <c r="A121" s="51"/>
    </row>
    <row r="122" spans="1:1" s="27" customFormat="1" x14ac:dyDescent="0.35">
      <c r="A122" s="51"/>
    </row>
    <row r="123" spans="1:1" s="27" customFormat="1" x14ac:dyDescent="0.35">
      <c r="A123" s="51"/>
    </row>
    <row r="124" spans="1:1" s="27" customFormat="1" x14ac:dyDescent="0.35">
      <c r="A124" s="51"/>
    </row>
    <row r="125" spans="1:1" s="27" customFormat="1" x14ac:dyDescent="0.35">
      <c r="A125" s="51"/>
    </row>
    <row r="126" spans="1:1" s="27" customFormat="1" x14ac:dyDescent="0.35">
      <c r="A126" s="51"/>
    </row>
    <row r="127" spans="1:1" s="27" customFormat="1" x14ac:dyDescent="0.35">
      <c r="A127" s="51"/>
    </row>
    <row r="128" spans="1:1" s="27" customFormat="1" x14ac:dyDescent="0.35">
      <c r="A128" s="51"/>
    </row>
    <row r="129" spans="1:1" s="27" customFormat="1" x14ac:dyDescent="0.35">
      <c r="A129" s="51"/>
    </row>
    <row r="130" spans="1:1" s="27" customFormat="1" x14ac:dyDescent="0.35">
      <c r="A130" s="51"/>
    </row>
    <row r="131" spans="1:1" s="27" customFormat="1" x14ac:dyDescent="0.35">
      <c r="A131" s="51"/>
    </row>
    <row r="132" spans="1:1" s="27" customFormat="1" x14ac:dyDescent="0.35">
      <c r="A132" s="51"/>
    </row>
    <row r="133" spans="1:1" s="27" customFormat="1" x14ac:dyDescent="0.35">
      <c r="A133" s="51"/>
    </row>
    <row r="134" spans="1:1" s="27" customFormat="1" x14ac:dyDescent="0.35">
      <c r="A134" s="51"/>
    </row>
    <row r="135" spans="1:1" s="27" customFormat="1" x14ac:dyDescent="0.35">
      <c r="A135" s="51"/>
    </row>
    <row r="136" spans="1:1" s="27" customFormat="1" x14ac:dyDescent="0.35">
      <c r="A136" s="51"/>
    </row>
    <row r="137" spans="1:1" s="27" customFormat="1" x14ac:dyDescent="0.35">
      <c r="A137" s="51"/>
    </row>
    <row r="138" spans="1:1" s="27" customFormat="1" x14ac:dyDescent="0.35">
      <c r="A138" s="51"/>
    </row>
    <row r="139" spans="1:1" s="27" customFormat="1" x14ac:dyDescent="0.35">
      <c r="A139" s="51"/>
    </row>
    <row r="140" spans="1:1" s="27" customFormat="1" x14ac:dyDescent="0.35">
      <c r="A140" s="51"/>
    </row>
    <row r="141" spans="1:1" s="27" customFormat="1" x14ac:dyDescent="0.35">
      <c r="A141" s="51"/>
    </row>
    <row r="142" spans="1:1" s="27" customFormat="1" x14ac:dyDescent="0.35">
      <c r="A142" s="51"/>
    </row>
    <row r="143" spans="1:1" s="27" customFormat="1" x14ac:dyDescent="0.35">
      <c r="A143" s="51"/>
    </row>
    <row r="144" spans="1:1" s="27" customFormat="1" x14ac:dyDescent="0.35">
      <c r="A144" s="51"/>
    </row>
    <row r="145" spans="1:1" s="27" customFormat="1" x14ac:dyDescent="0.35">
      <c r="A145" s="51"/>
    </row>
    <row r="146" spans="1:1" s="27" customFormat="1" x14ac:dyDescent="0.35">
      <c r="A146" s="51"/>
    </row>
    <row r="147" spans="1:1" s="27" customFormat="1" x14ac:dyDescent="0.35">
      <c r="A147" s="51"/>
    </row>
    <row r="148" spans="1:1" s="27" customFormat="1" x14ac:dyDescent="0.35">
      <c r="A148" s="51"/>
    </row>
    <row r="149" spans="1:1" s="27" customFormat="1" x14ac:dyDescent="0.35">
      <c r="A149" s="51"/>
    </row>
    <row r="150" spans="1:1" s="27" customFormat="1" x14ac:dyDescent="0.35">
      <c r="A150" s="51"/>
    </row>
    <row r="151" spans="1:1" s="27" customFormat="1" x14ac:dyDescent="0.35">
      <c r="A151" s="51"/>
    </row>
    <row r="152" spans="1:1" s="27" customFormat="1" x14ac:dyDescent="0.35">
      <c r="A152" s="51"/>
    </row>
    <row r="153" spans="1:1" s="27" customFormat="1" x14ac:dyDescent="0.35">
      <c r="A153" s="51"/>
    </row>
    <row r="154" spans="1:1" s="27" customFormat="1" x14ac:dyDescent="0.35">
      <c r="A154" s="51"/>
    </row>
    <row r="155" spans="1:1" s="27" customFormat="1" x14ac:dyDescent="0.35">
      <c r="A155" s="51"/>
    </row>
    <row r="156" spans="1:1" s="27" customFormat="1" x14ac:dyDescent="0.35">
      <c r="A156" s="51"/>
    </row>
    <row r="157" spans="1:1" s="27" customFormat="1" x14ac:dyDescent="0.35">
      <c r="A157" s="51"/>
    </row>
    <row r="158" spans="1:1" s="27" customFormat="1" x14ac:dyDescent="0.35">
      <c r="A158" s="51"/>
    </row>
    <row r="159" spans="1:1" s="27" customFormat="1" x14ac:dyDescent="0.35">
      <c r="A159" s="51"/>
    </row>
    <row r="160" spans="1:1" s="27" customFormat="1" x14ac:dyDescent="0.35">
      <c r="A160" s="51"/>
    </row>
    <row r="161" spans="1:1" s="27" customFormat="1" x14ac:dyDescent="0.35">
      <c r="A161" s="51"/>
    </row>
    <row r="162" spans="1:1" s="27" customFormat="1" x14ac:dyDescent="0.35">
      <c r="A162" s="51"/>
    </row>
    <row r="163" spans="1:1" s="27" customFormat="1" x14ac:dyDescent="0.35">
      <c r="A163" s="51"/>
    </row>
    <row r="164" spans="1:1" s="27" customFormat="1" x14ac:dyDescent="0.35">
      <c r="A164" s="51"/>
    </row>
    <row r="165" spans="1:1" s="27" customFormat="1" x14ac:dyDescent="0.35">
      <c r="A165" s="51"/>
    </row>
    <row r="166" spans="1:1" s="27" customFormat="1" x14ac:dyDescent="0.35">
      <c r="A166" s="51"/>
    </row>
    <row r="167" spans="1:1" s="27" customFormat="1" x14ac:dyDescent="0.35">
      <c r="A167" s="51"/>
    </row>
    <row r="168" spans="1:1" s="27" customFormat="1" x14ac:dyDescent="0.35">
      <c r="A168" s="51"/>
    </row>
    <row r="169" spans="1:1" s="27" customFormat="1" x14ac:dyDescent="0.35">
      <c r="A169" s="51"/>
    </row>
    <row r="170" spans="1:1" s="27" customFormat="1" x14ac:dyDescent="0.35">
      <c r="A170" s="51"/>
    </row>
    <row r="171" spans="1:1" s="27" customFormat="1" x14ac:dyDescent="0.35">
      <c r="A171" s="51"/>
    </row>
    <row r="172" spans="1:1" s="27" customFormat="1" x14ac:dyDescent="0.35">
      <c r="A172" s="51"/>
    </row>
    <row r="173" spans="1:1" s="27" customFormat="1" x14ac:dyDescent="0.35">
      <c r="A173" s="51"/>
    </row>
    <row r="174" spans="1:1" s="27" customFormat="1" x14ac:dyDescent="0.35">
      <c r="A174" s="51"/>
    </row>
    <row r="175" spans="1:1" s="27" customFormat="1" x14ac:dyDescent="0.35">
      <c r="A175" s="51"/>
    </row>
    <row r="176" spans="1:1" s="27" customFormat="1" x14ac:dyDescent="0.35">
      <c r="A176" s="51"/>
    </row>
    <row r="177" spans="1:1" s="27" customFormat="1" x14ac:dyDescent="0.35">
      <c r="A177" s="51"/>
    </row>
    <row r="178" spans="1:1" s="27" customFormat="1" x14ac:dyDescent="0.35">
      <c r="A178" s="51"/>
    </row>
    <row r="179" spans="1:1" s="27" customFormat="1" x14ac:dyDescent="0.35">
      <c r="A179" s="51"/>
    </row>
    <row r="180" spans="1:1" s="27" customFormat="1" x14ac:dyDescent="0.35">
      <c r="A180" s="51"/>
    </row>
    <row r="181" spans="1:1" s="27" customFormat="1" x14ac:dyDescent="0.35">
      <c r="A181" s="51"/>
    </row>
    <row r="182" spans="1:1" s="27" customFormat="1" x14ac:dyDescent="0.35">
      <c r="A182" s="51"/>
    </row>
    <row r="183" spans="1:1" s="27" customFormat="1" x14ac:dyDescent="0.35">
      <c r="A183" s="51"/>
    </row>
    <row r="184" spans="1:1" s="27" customFormat="1" x14ac:dyDescent="0.35">
      <c r="A184" s="51"/>
    </row>
    <row r="185" spans="1:1" s="27" customFormat="1" x14ac:dyDescent="0.35">
      <c r="A185" s="51"/>
    </row>
    <row r="186" spans="1:1" s="27" customFormat="1" x14ac:dyDescent="0.35">
      <c r="A186" s="51"/>
    </row>
    <row r="187" spans="1:1" s="27" customFormat="1" x14ac:dyDescent="0.35">
      <c r="A187" s="51"/>
    </row>
    <row r="188" spans="1:1" s="27" customFormat="1" x14ac:dyDescent="0.35">
      <c r="A188" s="51"/>
    </row>
    <row r="189" spans="1:1" s="27" customFormat="1" x14ac:dyDescent="0.35">
      <c r="A189" s="51"/>
    </row>
    <row r="190" spans="1:1" s="27" customFormat="1" x14ac:dyDescent="0.35">
      <c r="A190" s="51"/>
    </row>
    <row r="191" spans="1:1" s="27" customFormat="1" x14ac:dyDescent="0.35">
      <c r="A191" s="51"/>
    </row>
    <row r="192" spans="1:1" s="27" customFormat="1" x14ac:dyDescent="0.35">
      <c r="A192" s="51"/>
    </row>
    <row r="193" spans="1:1" s="27" customFormat="1" x14ac:dyDescent="0.35">
      <c r="A193" s="51"/>
    </row>
    <row r="194" spans="1:1" s="27" customFormat="1" x14ac:dyDescent="0.35">
      <c r="A194" s="51"/>
    </row>
    <row r="195" spans="1:1" s="27" customFormat="1" x14ac:dyDescent="0.35">
      <c r="A195" s="51"/>
    </row>
    <row r="196" spans="1:1" s="27" customFormat="1" x14ac:dyDescent="0.35">
      <c r="A196" s="51"/>
    </row>
    <row r="197" spans="1:1" s="27" customFormat="1" x14ac:dyDescent="0.35">
      <c r="A197" s="51"/>
    </row>
    <row r="198" spans="1:1" s="27" customFormat="1" x14ac:dyDescent="0.35">
      <c r="A198" s="51"/>
    </row>
    <row r="199" spans="1:1" s="27" customFormat="1" x14ac:dyDescent="0.35">
      <c r="A199" s="51"/>
    </row>
    <row r="200" spans="1:1" s="27" customFormat="1" x14ac:dyDescent="0.35">
      <c r="A200" s="51"/>
    </row>
    <row r="201" spans="1:1" s="27" customFormat="1" x14ac:dyDescent="0.35">
      <c r="A201" s="51"/>
    </row>
    <row r="202" spans="1:1" s="27" customFormat="1" x14ac:dyDescent="0.35">
      <c r="A202" s="51"/>
    </row>
    <row r="203" spans="1:1" s="27" customFormat="1" x14ac:dyDescent="0.35">
      <c r="A203" s="51"/>
    </row>
    <row r="204" spans="1:1" s="27" customFormat="1" x14ac:dyDescent="0.35">
      <c r="A204" s="51"/>
    </row>
    <row r="205" spans="1:1" s="27" customFormat="1" x14ac:dyDescent="0.35">
      <c r="A205" s="51"/>
    </row>
    <row r="206" spans="1:1" s="27" customFormat="1" x14ac:dyDescent="0.35">
      <c r="A206" s="51"/>
    </row>
    <row r="207" spans="1:1" s="27" customFormat="1" x14ac:dyDescent="0.35">
      <c r="A207" s="51"/>
    </row>
    <row r="208" spans="1:1" s="27" customFormat="1" x14ac:dyDescent="0.35">
      <c r="A208" s="51"/>
    </row>
    <row r="209" spans="1:1" s="27" customFormat="1" x14ac:dyDescent="0.35">
      <c r="A209" s="51"/>
    </row>
    <row r="210" spans="1:1" s="27" customFormat="1" x14ac:dyDescent="0.35">
      <c r="A210" s="51"/>
    </row>
    <row r="211" spans="1:1" s="27" customFormat="1" x14ac:dyDescent="0.35">
      <c r="A211" s="51"/>
    </row>
    <row r="212" spans="1:1" s="27" customFormat="1" x14ac:dyDescent="0.35">
      <c r="A212" s="51"/>
    </row>
    <row r="213" spans="1:1" s="27" customFormat="1" x14ac:dyDescent="0.35">
      <c r="A213" s="51"/>
    </row>
    <row r="214" spans="1:1" s="27" customFormat="1" x14ac:dyDescent="0.35">
      <c r="A214" s="51"/>
    </row>
    <row r="215" spans="1:1" s="27" customFormat="1" x14ac:dyDescent="0.35">
      <c r="A215" s="51"/>
    </row>
    <row r="216" spans="1:1" s="27" customFormat="1" x14ac:dyDescent="0.35">
      <c r="A216" s="51"/>
    </row>
    <row r="217" spans="1:1" s="27" customFormat="1" x14ac:dyDescent="0.35">
      <c r="A217" s="51"/>
    </row>
    <row r="218" spans="1:1" s="27" customFormat="1" x14ac:dyDescent="0.35">
      <c r="A218" s="51"/>
    </row>
    <row r="219" spans="1:1" s="27" customFormat="1" x14ac:dyDescent="0.35">
      <c r="A219" s="51"/>
    </row>
    <row r="220" spans="1:1" s="27" customFormat="1" x14ac:dyDescent="0.35">
      <c r="A220" s="51"/>
    </row>
    <row r="221" spans="1:1" s="27" customFormat="1" x14ac:dyDescent="0.35">
      <c r="A221" s="51"/>
    </row>
    <row r="222" spans="1:1" s="27" customFormat="1" x14ac:dyDescent="0.35">
      <c r="A222" s="51"/>
    </row>
    <row r="223" spans="1:1" s="27" customFormat="1" x14ac:dyDescent="0.35">
      <c r="A223" s="51"/>
    </row>
    <row r="224" spans="1:1" s="27" customFormat="1" x14ac:dyDescent="0.35">
      <c r="A224" s="51"/>
    </row>
    <row r="225" spans="1:1" s="27" customFormat="1" x14ac:dyDescent="0.35">
      <c r="A225" s="51"/>
    </row>
    <row r="226" spans="1:1" s="27" customFormat="1" x14ac:dyDescent="0.35">
      <c r="A226" s="51"/>
    </row>
    <row r="227" spans="1:1" s="27" customFormat="1" x14ac:dyDescent="0.35">
      <c r="A227" s="51"/>
    </row>
    <row r="228" spans="1:1" s="27" customFormat="1" x14ac:dyDescent="0.35">
      <c r="A228" s="51"/>
    </row>
    <row r="229" spans="1:1" s="27" customFormat="1" x14ac:dyDescent="0.35">
      <c r="A229" s="51"/>
    </row>
    <row r="230" spans="1:1" s="27" customFormat="1" x14ac:dyDescent="0.35">
      <c r="A230" s="51"/>
    </row>
    <row r="231" spans="1:1" s="27" customFormat="1" x14ac:dyDescent="0.35">
      <c r="A231" s="51"/>
    </row>
    <row r="232" spans="1:1" s="27" customFormat="1" x14ac:dyDescent="0.35">
      <c r="A232" s="51"/>
    </row>
    <row r="233" spans="1:1" s="27" customFormat="1" x14ac:dyDescent="0.35">
      <c r="A233" s="51"/>
    </row>
    <row r="234" spans="1:1" s="27" customFormat="1" x14ac:dyDescent="0.35">
      <c r="A234" s="51"/>
    </row>
    <row r="235" spans="1:1" s="27" customFormat="1" x14ac:dyDescent="0.35">
      <c r="A235" s="51"/>
    </row>
    <row r="236" spans="1:1" s="27" customFormat="1" x14ac:dyDescent="0.35">
      <c r="A236" s="51"/>
    </row>
    <row r="237" spans="1:1" s="27" customFormat="1" x14ac:dyDescent="0.35">
      <c r="A237" s="51"/>
    </row>
    <row r="238" spans="1:1" s="27" customFormat="1" x14ac:dyDescent="0.35">
      <c r="A238" s="51"/>
    </row>
    <row r="239" spans="1:1" s="27" customFormat="1" x14ac:dyDescent="0.35">
      <c r="A239" s="51"/>
    </row>
    <row r="240" spans="1:1" s="27" customFormat="1" x14ac:dyDescent="0.35">
      <c r="A240" s="51"/>
    </row>
    <row r="241" spans="1:1" s="27" customFormat="1" x14ac:dyDescent="0.35">
      <c r="A241" s="51"/>
    </row>
    <row r="242" spans="1:1" s="27" customFormat="1" x14ac:dyDescent="0.35">
      <c r="A242" s="51"/>
    </row>
    <row r="243" spans="1:1" s="27" customFormat="1" x14ac:dyDescent="0.35">
      <c r="A243" s="51"/>
    </row>
    <row r="244" spans="1:1" s="27" customFormat="1" x14ac:dyDescent="0.35">
      <c r="A244" s="51"/>
    </row>
    <row r="245" spans="1:1" s="27" customFormat="1" x14ac:dyDescent="0.35">
      <c r="A245" s="51"/>
    </row>
    <row r="246" spans="1:1" s="27" customFormat="1" x14ac:dyDescent="0.35">
      <c r="A246" s="51"/>
    </row>
    <row r="247" spans="1:1" s="27" customFormat="1" x14ac:dyDescent="0.35">
      <c r="A247" s="51"/>
    </row>
    <row r="248" spans="1:1" s="27" customFormat="1" x14ac:dyDescent="0.35">
      <c r="A248" s="51"/>
    </row>
    <row r="249" spans="1:1" s="27" customFormat="1" x14ac:dyDescent="0.35">
      <c r="A249" s="51"/>
    </row>
    <row r="250" spans="1:1" s="27" customFormat="1" x14ac:dyDescent="0.35">
      <c r="A250" s="51"/>
    </row>
    <row r="251" spans="1:1" s="27" customFormat="1" x14ac:dyDescent="0.35">
      <c r="A251" s="51"/>
    </row>
    <row r="252" spans="1:1" s="27" customFormat="1" x14ac:dyDescent="0.35">
      <c r="A252" s="51"/>
    </row>
    <row r="253" spans="1:1" s="27" customFormat="1" x14ac:dyDescent="0.35">
      <c r="A253" s="51"/>
    </row>
    <row r="254" spans="1:1" s="27" customFormat="1" x14ac:dyDescent="0.35">
      <c r="A254" s="51"/>
    </row>
    <row r="255" spans="1:1" s="27" customFormat="1" x14ac:dyDescent="0.35">
      <c r="A255" s="51"/>
    </row>
    <row r="256" spans="1:1" s="27" customFormat="1" x14ac:dyDescent="0.35">
      <c r="A256" s="51"/>
    </row>
    <row r="257" spans="1:1" s="27" customFormat="1" x14ac:dyDescent="0.35">
      <c r="A257" s="51"/>
    </row>
    <row r="258" spans="1:1" s="27" customFormat="1" x14ac:dyDescent="0.35">
      <c r="A258" s="51"/>
    </row>
    <row r="259" spans="1:1" s="27" customFormat="1" x14ac:dyDescent="0.35">
      <c r="A259" s="51"/>
    </row>
    <row r="260" spans="1:1" s="27" customFormat="1" x14ac:dyDescent="0.35">
      <c r="A260" s="51"/>
    </row>
    <row r="261" spans="1:1" s="27" customFormat="1" x14ac:dyDescent="0.35">
      <c r="A261" s="51"/>
    </row>
    <row r="262" spans="1:1" s="27" customFormat="1" x14ac:dyDescent="0.35">
      <c r="A262" s="51"/>
    </row>
    <row r="263" spans="1:1" s="27" customFormat="1" x14ac:dyDescent="0.35">
      <c r="A263" s="51"/>
    </row>
    <row r="264" spans="1:1" s="27" customFormat="1" x14ac:dyDescent="0.35">
      <c r="A264" s="51"/>
    </row>
    <row r="265" spans="1:1" s="27" customFormat="1" x14ac:dyDescent="0.35">
      <c r="A265" s="51"/>
    </row>
    <row r="266" spans="1:1" s="27" customFormat="1" x14ac:dyDescent="0.35">
      <c r="A266" s="51"/>
    </row>
    <row r="267" spans="1:1" s="27" customFormat="1" x14ac:dyDescent="0.35">
      <c r="A267" s="51"/>
    </row>
    <row r="268" spans="1:1" s="27" customFormat="1" x14ac:dyDescent="0.35">
      <c r="A268" s="51"/>
    </row>
    <row r="269" spans="1:1" s="27" customFormat="1" x14ac:dyDescent="0.35">
      <c r="A269" s="51"/>
    </row>
    <row r="270" spans="1:1" s="27" customFormat="1" x14ac:dyDescent="0.35">
      <c r="A270" s="51"/>
    </row>
    <row r="271" spans="1:1" s="27" customFormat="1" x14ac:dyDescent="0.35">
      <c r="A271" s="51"/>
    </row>
    <row r="272" spans="1:1" s="27" customFormat="1" x14ac:dyDescent="0.35">
      <c r="A272" s="51"/>
    </row>
    <row r="273" spans="1:1" s="27" customFormat="1" x14ac:dyDescent="0.35">
      <c r="A273" s="51"/>
    </row>
    <row r="274" spans="1:1" s="27" customFormat="1" x14ac:dyDescent="0.35">
      <c r="A274" s="51"/>
    </row>
    <row r="275" spans="1:1" s="27" customFormat="1" x14ac:dyDescent="0.35">
      <c r="A275" s="51"/>
    </row>
    <row r="276" spans="1:1" s="27" customFormat="1" x14ac:dyDescent="0.35">
      <c r="A276" s="51"/>
    </row>
    <row r="277" spans="1:1" s="27" customFormat="1" x14ac:dyDescent="0.35">
      <c r="A277" s="51"/>
    </row>
    <row r="278" spans="1:1" s="27" customFormat="1" x14ac:dyDescent="0.35">
      <c r="A278" s="51"/>
    </row>
    <row r="279" spans="1:1" s="27" customFormat="1" x14ac:dyDescent="0.35">
      <c r="A279" s="51"/>
    </row>
    <row r="280" spans="1:1" s="27" customFormat="1" x14ac:dyDescent="0.35">
      <c r="A280" s="51"/>
    </row>
    <row r="281" spans="1:1" s="27" customFormat="1" x14ac:dyDescent="0.35">
      <c r="A281" s="51"/>
    </row>
    <row r="282" spans="1:1" s="27" customFormat="1" x14ac:dyDescent="0.35">
      <c r="A282" s="51"/>
    </row>
    <row r="283" spans="1:1" s="27" customFormat="1" x14ac:dyDescent="0.35">
      <c r="A283" s="51"/>
    </row>
    <row r="284" spans="1:1" s="27" customFormat="1" x14ac:dyDescent="0.35">
      <c r="A284" s="51"/>
    </row>
    <row r="285" spans="1:1" s="27" customFormat="1" x14ac:dyDescent="0.35">
      <c r="A285" s="51"/>
    </row>
    <row r="286" spans="1:1" s="27" customFormat="1" x14ac:dyDescent="0.35">
      <c r="A286" s="51"/>
    </row>
    <row r="287" spans="1:1" s="27" customFormat="1" x14ac:dyDescent="0.35">
      <c r="A287" s="51"/>
    </row>
    <row r="288" spans="1:1" s="27" customFormat="1" x14ac:dyDescent="0.35">
      <c r="A288" s="51"/>
    </row>
    <row r="289" spans="1:1" s="27" customFormat="1" x14ac:dyDescent="0.35">
      <c r="A289" s="51"/>
    </row>
    <row r="290" spans="1:1" s="27" customFormat="1" x14ac:dyDescent="0.35">
      <c r="A290" s="51"/>
    </row>
    <row r="291" spans="1:1" s="27" customFormat="1" x14ac:dyDescent="0.35">
      <c r="A291" s="51"/>
    </row>
    <row r="292" spans="1:1" s="27" customFormat="1" x14ac:dyDescent="0.35">
      <c r="A292" s="51"/>
    </row>
    <row r="293" spans="1:1" s="27" customFormat="1" x14ac:dyDescent="0.35">
      <c r="A293" s="51"/>
    </row>
    <row r="294" spans="1:1" s="27" customFormat="1" x14ac:dyDescent="0.35">
      <c r="A294" s="51"/>
    </row>
    <row r="295" spans="1:1" s="27" customFormat="1" x14ac:dyDescent="0.35">
      <c r="A295" s="51"/>
    </row>
    <row r="296" spans="1:1" s="27" customFormat="1" x14ac:dyDescent="0.35">
      <c r="A296" s="51"/>
    </row>
    <row r="297" spans="1:1" s="27" customFormat="1" x14ac:dyDescent="0.35">
      <c r="A297" s="51"/>
    </row>
    <row r="298" spans="1:1" s="27" customFormat="1" x14ac:dyDescent="0.35">
      <c r="A298" s="51"/>
    </row>
    <row r="299" spans="1:1" s="27" customFormat="1" x14ac:dyDescent="0.35">
      <c r="A299" s="51"/>
    </row>
    <row r="300" spans="1:1" s="27" customFormat="1" x14ac:dyDescent="0.35">
      <c r="A300" s="51"/>
    </row>
    <row r="301" spans="1:1" s="27" customFormat="1" x14ac:dyDescent="0.35">
      <c r="A301" s="51"/>
    </row>
    <row r="302" spans="1:1" s="27" customFormat="1" x14ac:dyDescent="0.35">
      <c r="A302" s="51"/>
    </row>
    <row r="303" spans="1:1" s="27" customFormat="1" x14ac:dyDescent="0.35">
      <c r="A303" s="51"/>
    </row>
    <row r="304" spans="1:1" s="27" customFormat="1" x14ac:dyDescent="0.35">
      <c r="A304" s="51"/>
    </row>
    <row r="305" spans="1:1" s="27" customFormat="1" x14ac:dyDescent="0.35">
      <c r="A305" s="51"/>
    </row>
    <row r="306" spans="1:1" s="27" customFormat="1" x14ac:dyDescent="0.35">
      <c r="A306" s="51"/>
    </row>
    <row r="307" spans="1:1" s="27" customFormat="1" x14ac:dyDescent="0.35">
      <c r="A307" s="51"/>
    </row>
    <row r="308" spans="1:1" s="27" customFormat="1" x14ac:dyDescent="0.35">
      <c r="A308" s="51"/>
    </row>
    <row r="309" spans="1:1" s="27" customFormat="1" x14ac:dyDescent="0.35">
      <c r="A309" s="51"/>
    </row>
    <row r="310" spans="1:1" s="27" customFormat="1" x14ac:dyDescent="0.35">
      <c r="A310" s="51"/>
    </row>
    <row r="311" spans="1:1" s="27" customFormat="1" x14ac:dyDescent="0.35">
      <c r="A311" s="51"/>
    </row>
    <row r="312" spans="1:1" s="27" customFormat="1" x14ac:dyDescent="0.35">
      <c r="A312" s="51"/>
    </row>
    <row r="313" spans="1:1" s="27" customFormat="1" x14ac:dyDescent="0.35">
      <c r="A313" s="51"/>
    </row>
    <row r="314" spans="1:1" s="27" customFormat="1" x14ac:dyDescent="0.35">
      <c r="A314" s="51"/>
    </row>
    <row r="315" spans="1:1" s="27" customFormat="1" x14ac:dyDescent="0.35">
      <c r="A315" s="51"/>
    </row>
    <row r="316" spans="1:1" s="27" customFormat="1" x14ac:dyDescent="0.35">
      <c r="A316" s="51"/>
    </row>
    <row r="317" spans="1:1" s="27" customFormat="1" x14ac:dyDescent="0.35">
      <c r="A317" s="51"/>
    </row>
    <row r="318" spans="1:1" s="27" customFormat="1" x14ac:dyDescent="0.35">
      <c r="A318" s="51"/>
    </row>
    <row r="319" spans="1:1" s="27" customFormat="1" x14ac:dyDescent="0.35">
      <c r="A319" s="51"/>
    </row>
    <row r="320" spans="1:1" s="27" customFormat="1" x14ac:dyDescent="0.35">
      <c r="A320" s="51"/>
    </row>
    <row r="321" spans="1:1" s="27" customFormat="1" x14ac:dyDescent="0.35">
      <c r="A321" s="51"/>
    </row>
    <row r="322" spans="1:1" s="27" customFormat="1" x14ac:dyDescent="0.35">
      <c r="A322" s="51"/>
    </row>
    <row r="323" spans="1:1" s="27" customFormat="1" x14ac:dyDescent="0.35">
      <c r="A323" s="51"/>
    </row>
    <row r="324" spans="1:1" s="27" customFormat="1" x14ac:dyDescent="0.35">
      <c r="A324" s="51"/>
    </row>
    <row r="325" spans="1:1" s="27" customFormat="1" x14ac:dyDescent="0.35">
      <c r="A325" s="51"/>
    </row>
    <row r="326" spans="1:1" s="27" customFormat="1" x14ac:dyDescent="0.35">
      <c r="A326" s="51"/>
    </row>
    <row r="327" spans="1:1" s="27" customFormat="1" x14ac:dyDescent="0.35">
      <c r="A327" s="51"/>
    </row>
    <row r="328" spans="1:1" s="27" customFormat="1" x14ac:dyDescent="0.35">
      <c r="A328" s="51"/>
    </row>
    <row r="329" spans="1:1" s="27" customFormat="1" x14ac:dyDescent="0.35">
      <c r="A329" s="51"/>
    </row>
    <row r="330" spans="1:1" s="27" customFormat="1" x14ac:dyDescent="0.35">
      <c r="A330" s="51"/>
    </row>
    <row r="331" spans="1:1" s="27" customFormat="1" x14ac:dyDescent="0.35">
      <c r="A331" s="51"/>
    </row>
    <row r="332" spans="1:1" s="27" customFormat="1" x14ac:dyDescent="0.35">
      <c r="A332" s="51"/>
    </row>
    <row r="333" spans="1:1" s="27" customFormat="1" x14ac:dyDescent="0.35">
      <c r="A333" s="51"/>
    </row>
    <row r="334" spans="1:1" s="27" customFormat="1" x14ac:dyDescent="0.35">
      <c r="A334" s="51"/>
    </row>
    <row r="335" spans="1:1" s="27" customFormat="1" x14ac:dyDescent="0.35">
      <c r="A335" s="51"/>
    </row>
    <row r="336" spans="1:1" s="27" customFormat="1" x14ac:dyDescent="0.35">
      <c r="A336" s="51"/>
    </row>
    <row r="337" spans="1:1" s="27" customFormat="1" x14ac:dyDescent="0.35">
      <c r="A337" s="51"/>
    </row>
    <row r="338" spans="1:1" s="27" customFormat="1" x14ac:dyDescent="0.35">
      <c r="A338" s="51"/>
    </row>
    <row r="339" spans="1:1" s="27" customFormat="1" x14ac:dyDescent="0.35">
      <c r="A339" s="51"/>
    </row>
    <row r="340" spans="1:1" s="27" customFormat="1" x14ac:dyDescent="0.35">
      <c r="A340" s="51"/>
    </row>
    <row r="341" spans="1:1" s="27" customFormat="1" x14ac:dyDescent="0.35">
      <c r="A341" s="51"/>
    </row>
    <row r="342" spans="1:1" s="27" customFormat="1" x14ac:dyDescent="0.35">
      <c r="A342" s="51"/>
    </row>
    <row r="343" spans="1:1" s="27" customFormat="1" x14ac:dyDescent="0.35">
      <c r="A343" s="51"/>
    </row>
    <row r="344" spans="1:1" s="27" customFormat="1" x14ac:dyDescent="0.35">
      <c r="A344" s="51"/>
    </row>
    <row r="345" spans="1:1" s="27" customFormat="1" x14ac:dyDescent="0.35">
      <c r="A345" s="51"/>
    </row>
    <row r="346" spans="1:1" s="27" customFormat="1" x14ac:dyDescent="0.35">
      <c r="A346" s="51"/>
    </row>
    <row r="347" spans="1:1" s="27" customFormat="1" x14ac:dyDescent="0.35">
      <c r="A347" s="51"/>
    </row>
    <row r="348" spans="1:1" s="27" customFormat="1" x14ac:dyDescent="0.35">
      <c r="A348" s="51"/>
    </row>
    <row r="349" spans="1:1" s="27" customFormat="1" x14ac:dyDescent="0.35">
      <c r="A349" s="51"/>
    </row>
    <row r="350" spans="1:1" s="27" customFormat="1" x14ac:dyDescent="0.35">
      <c r="A350" s="51"/>
    </row>
    <row r="351" spans="1:1" s="27" customFormat="1" x14ac:dyDescent="0.35">
      <c r="A351" s="51"/>
    </row>
    <row r="352" spans="1:1" s="27" customFormat="1" x14ac:dyDescent="0.35">
      <c r="A352" s="51"/>
    </row>
    <row r="353" spans="1:1" s="27" customFormat="1" x14ac:dyDescent="0.35">
      <c r="A353" s="51"/>
    </row>
    <row r="354" spans="1:1" s="27" customFormat="1" x14ac:dyDescent="0.35">
      <c r="A354" s="51"/>
    </row>
    <row r="355" spans="1:1" s="27" customFormat="1" x14ac:dyDescent="0.35">
      <c r="A355" s="51"/>
    </row>
    <row r="356" spans="1:1" s="27" customFormat="1" x14ac:dyDescent="0.35">
      <c r="A356" s="51"/>
    </row>
    <row r="357" spans="1:1" s="27" customFormat="1" x14ac:dyDescent="0.35">
      <c r="A357" s="51"/>
    </row>
    <row r="358" spans="1:1" s="27" customFormat="1" x14ac:dyDescent="0.35">
      <c r="A358" s="51"/>
    </row>
    <row r="359" spans="1:1" s="27" customFormat="1" x14ac:dyDescent="0.35">
      <c r="A359" s="51"/>
    </row>
    <row r="360" spans="1:1" s="27" customFormat="1" x14ac:dyDescent="0.35">
      <c r="A360" s="51"/>
    </row>
    <row r="361" spans="1:1" s="27" customFormat="1" x14ac:dyDescent="0.35">
      <c r="A361" s="51"/>
    </row>
    <row r="362" spans="1:1" s="27" customFormat="1" x14ac:dyDescent="0.35">
      <c r="A362" s="51"/>
    </row>
    <row r="363" spans="1:1" s="27" customFormat="1" x14ac:dyDescent="0.35">
      <c r="A363" s="51"/>
    </row>
    <row r="364" spans="1:1" s="27" customFormat="1" x14ac:dyDescent="0.35">
      <c r="A364" s="51"/>
    </row>
    <row r="365" spans="1:1" s="27" customFormat="1" x14ac:dyDescent="0.35">
      <c r="A365" s="51"/>
    </row>
    <row r="366" spans="1:1" s="27" customFormat="1" x14ac:dyDescent="0.35">
      <c r="A366" s="51"/>
    </row>
    <row r="367" spans="1:1" s="27" customFormat="1" x14ac:dyDescent="0.35">
      <c r="A367" s="51"/>
    </row>
    <row r="368" spans="1:1" s="27" customFormat="1" x14ac:dyDescent="0.35">
      <c r="A368" s="51"/>
    </row>
    <row r="369" spans="1:1" s="27" customFormat="1" x14ac:dyDescent="0.35">
      <c r="A369" s="51"/>
    </row>
    <row r="370" spans="1:1" s="27" customFormat="1" x14ac:dyDescent="0.35">
      <c r="A370" s="51"/>
    </row>
    <row r="371" spans="1:1" s="27" customFormat="1" x14ac:dyDescent="0.35">
      <c r="A371" s="51"/>
    </row>
    <row r="372" spans="1:1" s="27" customFormat="1" x14ac:dyDescent="0.35">
      <c r="A372" s="51"/>
    </row>
    <row r="373" spans="1:1" s="27" customFormat="1" x14ac:dyDescent="0.35">
      <c r="A373" s="51"/>
    </row>
    <row r="374" spans="1:1" s="27" customFormat="1" x14ac:dyDescent="0.35">
      <c r="A374" s="51"/>
    </row>
    <row r="375" spans="1:1" s="27" customFormat="1" x14ac:dyDescent="0.35">
      <c r="A375" s="51"/>
    </row>
    <row r="376" spans="1:1" s="27" customFormat="1" x14ac:dyDescent="0.35">
      <c r="A376" s="51"/>
    </row>
    <row r="377" spans="1:1" s="27" customFormat="1" x14ac:dyDescent="0.35">
      <c r="A377" s="51"/>
    </row>
    <row r="378" spans="1:1" s="27" customFormat="1" x14ac:dyDescent="0.35">
      <c r="A378" s="51"/>
    </row>
    <row r="379" spans="1:1" s="27" customFormat="1" x14ac:dyDescent="0.35">
      <c r="A379" s="51"/>
    </row>
    <row r="380" spans="1:1" s="27" customFormat="1" x14ac:dyDescent="0.35">
      <c r="A380" s="51"/>
    </row>
    <row r="381" spans="1:1" s="27" customFormat="1" x14ac:dyDescent="0.35">
      <c r="A381" s="51"/>
    </row>
    <row r="382" spans="1:1" s="27" customFormat="1" x14ac:dyDescent="0.35">
      <c r="A382" s="51"/>
    </row>
    <row r="383" spans="1:1" s="27" customFormat="1" x14ac:dyDescent="0.35">
      <c r="A383" s="51"/>
    </row>
    <row r="384" spans="1:1" s="27" customFormat="1" x14ac:dyDescent="0.35">
      <c r="A384" s="51"/>
    </row>
    <row r="385" spans="1:1" s="27" customFormat="1" x14ac:dyDescent="0.35">
      <c r="A385" s="51"/>
    </row>
    <row r="386" spans="1:1" s="27" customFormat="1" x14ac:dyDescent="0.35">
      <c r="A386" s="51"/>
    </row>
    <row r="387" spans="1:1" s="27" customFormat="1" x14ac:dyDescent="0.35">
      <c r="A387" s="51"/>
    </row>
    <row r="388" spans="1:1" s="27" customFormat="1" x14ac:dyDescent="0.35">
      <c r="A388" s="51"/>
    </row>
    <row r="389" spans="1:1" s="27" customFormat="1" x14ac:dyDescent="0.35">
      <c r="A389" s="51"/>
    </row>
    <row r="390" spans="1:1" s="27" customFormat="1" x14ac:dyDescent="0.35">
      <c r="A390" s="51"/>
    </row>
    <row r="391" spans="1:1" s="27" customFormat="1" x14ac:dyDescent="0.35">
      <c r="A391" s="51"/>
    </row>
    <row r="392" spans="1:1" s="27" customFormat="1" x14ac:dyDescent="0.35">
      <c r="A392" s="51"/>
    </row>
    <row r="393" spans="1:1" s="27" customFormat="1" x14ac:dyDescent="0.35">
      <c r="A393" s="51"/>
    </row>
    <row r="394" spans="1:1" s="27" customFormat="1" x14ac:dyDescent="0.35">
      <c r="A394" s="51"/>
    </row>
    <row r="395" spans="1:1" s="27" customFormat="1" x14ac:dyDescent="0.35">
      <c r="A395" s="51"/>
    </row>
    <row r="396" spans="1:1" s="27" customFormat="1" x14ac:dyDescent="0.35">
      <c r="A396" s="51"/>
    </row>
    <row r="397" spans="1:1" s="27" customFormat="1" x14ac:dyDescent="0.35">
      <c r="A397" s="51"/>
    </row>
    <row r="398" spans="1:1" s="27" customFormat="1" x14ac:dyDescent="0.35">
      <c r="A398" s="51"/>
    </row>
    <row r="399" spans="1:1" s="27" customFormat="1" x14ac:dyDescent="0.35">
      <c r="A399" s="51"/>
    </row>
    <row r="400" spans="1:1" s="27" customFormat="1" x14ac:dyDescent="0.35">
      <c r="A400" s="51"/>
    </row>
    <row r="401" spans="1:1" s="27" customFormat="1" x14ac:dyDescent="0.35">
      <c r="A401" s="51"/>
    </row>
    <row r="402" spans="1:1" s="27" customFormat="1" x14ac:dyDescent="0.35">
      <c r="A402" s="51"/>
    </row>
    <row r="403" spans="1:1" s="27" customFormat="1" x14ac:dyDescent="0.35">
      <c r="A403" s="51"/>
    </row>
    <row r="404" spans="1:1" s="27" customFormat="1" x14ac:dyDescent="0.35">
      <c r="A404" s="51"/>
    </row>
    <row r="405" spans="1:1" s="27" customFormat="1" x14ac:dyDescent="0.35">
      <c r="A405" s="51"/>
    </row>
    <row r="406" spans="1:1" s="27" customFormat="1" x14ac:dyDescent="0.35">
      <c r="A406" s="51"/>
    </row>
    <row r="407" spans="1:1" s="27" customFormat="1" x14ac:dyDescent="0.35">
      <c r="A407" s="51"/>
    </row>
    <row r="408" spans="1:1" s="27" customFormat="1" x14ac:dyDescent="0.35">
      <c r="A408" s="51"/>
    </row>
    <row r="409" spans="1:1" s="27" customFormat="1" x14ac:dyDescent="0.35">
      <c r="A409" s="51"/>
    </row>
    <row r="410" spans="1:1" s="27" customFormat="1" x14ac:dyDescent="0.35">
      <c r="A410" s="51"/>
    </row>
    <row r="411" spans="1:1" s="27" customFormat="1" x14ac:dyDescent="0.35">
      <c r="A411" s="51"/>
    </row>
    <row r="412" spans="1:1" s="27" customFormat="1" x14ac:dyDescent="0.35">
      <c r="A412" s="51"/>
    </row>
    <row r="413" spans="1:1" s="27" customFormat="1" x14ac:dyDescent="0.35">
      <c r="A413" s="51"/>
    </row>
    <row r="414" spans="1:1" s="27" customFormat="1" x14ac:dyDescent="0.35">
      <c r="A414" s="51"/>
    </row>
    <row r="415" spans="1:1" s="27" customFormat="1" x14ac:dyDescent="0.35">
      <c r="A415" s="51"/>
    </row>
    <row r="416" spans="1:1" s="27" customFormat="1" x14ac:dyDescent="0.35">
      <c r="A416" s="51"/>
    </row>
    <row r="417" spans="1:1" s="27" customFormat="1" x14ac:dyDescent="0.35">
      <c r="A417" s="51"/>
    </row>
    <row r="418" spans="1:1" s="27" customFormat="1" x14ac:dyDescent="0.35">
      <c r="A418" s="51"/>
    </row>
    <row r="419" spans="1:1" s="27" customFormat="1" x14ac:dyDescent="0.35">
      <c r="A419" s="51"/>
    </row>
    <row r="420" spans="1:1" s="27" customFormat="1" x14ac:dyDescent="0.35">
      <c r="A420" s="51"/>
    </row>
    <row r="421" spans="1:1" s="27" customFormat="1" x14ac:dyDescent="0.35">
      <c r="A421" s="51"/>
    </row>
    <row r="422" spans="1:1" s="27" customFormat="1" x14ac:dyDescent="0.35">
      <c r="A422" s="51"/>
    </row>
    <row r="423" spans="1:1" s="27" customFormat="1" x14ac:dyDescent="0.35">
      <c r="A423" s="51"/>
    </row>
    <row r="424" spans="1:1" s="27" customFormat="1" x14ac:dyDescent="0.35">
      <c r="A424" s="51"/>
    </row>
    <row r="425" spans="1:1" s="27" customFormat="1" x14ac:dyDescent="0.35">
      <c r="A425" s="51"/>
    </row>
    <row r="426" spans="1:1" s="27" customFormat="1" x14ac:dyDescent="0.35">
      <c r="A426" s="51"/>
    </row>
    <row r="427" spans="1:1" s="27" customFormat="1" x14ac:dyDescent="0.35">
      <c r="A427" s="51"/>
    </row>
    <row r="428" spans="1:1" s="27" customFormat="1" x14ac:dyDescent="0.35">
      <c r="A428" s="51"/>
    </row>
    <row r="429" spans="1:1" s="27" customFormat="1" x14ac:dyDescent="0.35">
      <c r="A429" s="51"/>
    </row>
    <row r="430" spans="1:1" s="27" customFormat="1" x14ac:dyDescent="0.35">
      <c r="A430" s="51"/>
    </row>
    <row r="431" spans="1:1" s="27" customFormat="1" x14ac:dyDescent="0.35">
      <c r="A431" s="51"/>
    </row>
    <row r="432" spans="1:1" s="27" customFormat="1" x14ac:dyDescent="0.35">
      <c r="A432" s="51"/>
    </row>
    <row r="433" spans="1:1" s="27" customFormat="1" x14ac:dyDescent="0.35">
      <c r="A433" s="51"/>
    </row>
    <row r="434" spans="1:1" s="27" customFormat="1" x14ac:dyDescent="0.35">
      <c r="A434" s="51"/>
    </row>
    <row r="435" spans="1:1" s="27" customFormat="1" x14ac:dyDescent="0.35">
      <c r="A435" s="51"/>
    </row>
    <row r="436" spans="1:1" s="27" customFormat="1" x14ac:dyDescent="0.35">
      <c r="A436" s="51"/>
    </row>
    <row r="437" spans="1:1" s="27" customFormat="1" x14ac:dyDescent="0.35">
      <c r="A437" s="51"/>
    </row>
    <row r="438" spans="1:1" s="27" customFormat="1" x14ac:dyDescent="0.35">
      <c r="A438" s="51"/>
    </row>
    <row r="439" spans="1:1" s="27" customFormat="1" x14ac:dyDescent="0.35">
      <c r="A439" s="51"/>
    </row>
    <row r="440" spans="1:1" s="27" customFormat="1" x14ac:dyDescent="0.35">
      <c r="A440" s="51"/>
    </row>
    <row r="441" spans="1:1" s="27" customFormat="1" x14ac:dyDescent="0.35">
      <c r="A441" s="51"/>
    </row>
    <row r="442" spans="1:1" s="27" customFormat="1" x14ac:dyDescent="0.35">
      <c r="A442" s="51"/>
    </row>
    <row r="443" spans="1:1" s="27" customFormat="1" x14ac:dyDescent="0.35">
      <c r="A443" s="51"/>
    </row>
    <row r="444" spans="1:1" s="27" customFormat="1" x14ac:dyDescent="0.35">
      <c r="A444" s="51"/>
    </row>
    <row r="445" spans="1:1" s="27" customFormat="1" x14ac:dyDescent="0.35">
      <c r="A445" s="51"/>
    </row>
    <row r="446" spans="1:1" s="27" customFormat="1" x14ac:dyDescent="0.35">
      <c r="A446" s="51"/>
    </row>
    <row r="447" spans="1:1" s="27" customFormat="1" x14ac:dyDescent="0.35">
      <c r="A447" s="51"/>
    </row>
    <row r="448" spans="1:1" s="27" customFormat="1" x14ac:dyDescent="0.35">
      <c r="A448" s="51"/>
    </row>
    <row r="449" spans="1:2" s="27" customFormat="1" x14ac:dyDescent="0.35">
      <c r="A449" s="51"/>
    </row>
    <row r="450" spans="1:2" s="27" customFormat="1" x14ac:dyDescent="0.35">
      <c r="A450" s="51"/>
    </row>
    <row r="451" spans="1:2" s="27" customFormat="1" x14ac:dyDescent="0.35">
      <c r="A451" s="51"/>
    </row>
    <row r="452" spans="1:2" s="27" customFormat="1" x14ac:dyDescent="0.35">
      <c r="A452" s="51"/>
    </row>
    <row r="453" spans="1:2" s="27" customFormat="1" x14ac:dyDescent="0.35">
      <c r="A453" s="51"/>
    </row>
    <row r="454" spans="1:2" s="27" customFormat="1" x14ac:dyDescent="0.35">
      <c r="A454" s="51"/>
    </row>
    <row r="455" spans="1:2" s="27" customFormat="1" x14ac:dyDescent="0.35">
      <c r="A455" s="51"/>
    </row>
    <row r="456" spans="1:2" s="27" customFormat="1" x14ac:dyDescent="0.35">
      <c r="A456" s="51"/>
    </row>
    <row r="457" spans="1:2" s="27" customFormat="1" x14ac:dyDescent="0.35">
      <c r="A457" s="51"/>
    </row>
    <row r="458" spans="1:2" s="27" customFormat="1" x14ac:dyDescent="0.35">
      <c r="A458" s="51"/>
    </row>
    <row r="459" spans="1:2" s="27" customFormat="1" x14ac:dyDescent="0.35">
      <c r="A459" s="51"/>
    </row>
    <row r="460" spans="1:2" s="27" customFormat="1" x14ac:dyDescent="0.35">
      <c r="A460" s="51"/>
    </row>
    <row r="461" spans="1:2" s="27" customFormat="1" x14ac:dyDescent="0.35">
      <c r="A461" s="51"/>
    </row>
    <row r="462" spans="1:2" s="27" customFormat="1" x14ac:dyDescent="0.35">
      <c r="A462" s="51"/>
    </row>
    <row r="463" spans="1:2" s="27" customFormat="1" x14ac:dyDescent="0.35">
      <c r="A463" s="51"/>
    </row>
    <row r="464" spans="1:2" s="27" customFormat="1" x14ac:dyDescent="0.35">
      <c r="A464" s="51"/>
      <c r="B464" s="70"/>
    </row>
    <row r="465" spans="1:2" s="27" customFormat="1" x14ac:dyDescent="0.35">
      <c r="A465" s="51"/>
      <c r="B465" s="70"/>
    </row>
    <row r="466" spans="1:2" s="27" customFormat="1" x14ac:dyDescent="0.35">
      <c r="A466" s="51"/>
      <c r="B466" s="70"/>
    </row>
    <row r="467" spans="1:2" s="27" customFormat="1" x14ac:dyDescent="0.35">
      <c r="A467" s="51"/>
      <c r="B467" s="70"/>
    </row>
    <row r="468" spans="1:2" s="27" customFormat="1" x14ac:dyDescent="0.35">
      <c r="A468" s="51"/>
      <c r="B468" s="70"/>
    </row>
    <row r="469" spans="1:2" s="27" customFormat="1" x14ac:dyDescent="0.35">
      <c r="A469" s="51"/>
      <c r="B469" s="70"/>
    </row>
    <row r="470" spans="1:2" s="27" customFormat="1" x14ac:dyDescent="0.35">
      <c r="A470" s="51"/>
      <c r="B470" s="70"/>
    </row>
    <row r="471" spans="1:2" s="27" customFormat="1" x14ac:dyDescent="0.35">
      <c r="A471" s="51"/>
      <c r="B471" s="70"/>
    </row>
    <row r="472" spans="1:2" s="27" customFormat="1" x14ac:dyDescent="0.35">
      <c r="A472" s="51"/>
      <c r="B472" s="70"/>
    </row>
    <row r="473" spans="1:2" s="27" customFormat="1" x14ac:dyDescent="0.35">
      <c r="A473" s="51"/>
      <c r="B473" s="70"/>
    </row>
    <row r="474" spans="1:2" s="27" customFormat="1" x14ac:dyDescent="0.35">
      <c r="A474" s="51"/>
      <c r="B474" s="70"/>
    </row>
    <row r="475" spans="1:2" s="27" customFormat="1" x14ac:dyDescent="0.35">
      <c r="A475" s="51"/>
      <c r="B475" s="70"/>
    </row>
    <row r="476" spans="1:2" s="27" customFormat="1" x14ac:dyDescent="0.35">
      <c r="A476" s="51"/>
      <c r="B476" s="70"/>
    </row>
    <row r="477" spans="1:2" s="27" customFormat="1" x14ac:dyDescent="0.35">
      <c r="A477" s="51"/>
      <c r="B477" s="70"/>
    </row>
    <row r="478" spans="1:2" s="27" customFormat="1" x14ac:dyDescent="0.35">
      <c r="A478" s="51"/>
      <c r="B478" s="70"/>
    </row>
    <row r="479" spans="1:2" s="27" customFormat="1" x14ac:dyDescent="0.35">
      <c r="A479" s="51"/>
      <c r="B479" s="70"/>
    </row>
    <row r="480" spans="1:2" s="27" customFormat="1" x14ac:dyDescent="0.35">
      <c r="A480" s="51"/>
      <c r="B480" s="70"/>
    </row>
    <row r="481" spans="1:2" s="27" customFormat="1" x14ac:dyDescent="0.35">
      <c r="A481" s="51"/>
      <c r="B481" s="70"/>
    </row>
    <row r="482" spans="1:2" s="27" customFormat="1" x14ac:dyDescent="0.35">
      <c r="A482" s="51"/>
      <c r="B482" s="70"/>
    </row>
    <row r="483" spans="1:2" s="27" customFormat="1" x14ac:dyDescent="0.35">
      <c r="A483" s="51"/>
      <c r="B483" s="70"/>
    </row>
    <row r="484" spans="1:2" s="27" customFormat="1" x14ac:dyDescent="0.35">
      <c r="A484" s="51"/>
      <c r="B484" s="70"/>
    </row>
    <row r="485" spans="1:2" s="27" customFormat="1" x14ac:dyDescent="0.35">
      <c r="A485" s="51"/>
      <c r="B485" s="70"/>
    </row>
    <row r="486" spans="1:2" s="27" customFormat="1" x14ac:dyDescent="0.35">
      <c r="A486" s="51"/>
      <c r="B486" s="70"/>
    </row>
    <row r="487" spans="1:2" s="27" customFormat="1" x14ac:dyDescent="0.35">
      <c r="A487" s="51"/>
      <c r="B487" s="70"/>
    </row>
    <row r="488" spans="1:2" s="27" customFormat="1" x14ac:dyDescent="0.35">
      <c r="A488" s="51"/>
      <c r="B488" s="70"/>
    </row>
    <row r="489" spans="1:2" s="27" customFormat="1" x14ac:dyDescent="0.35">
      <c r="A489" s="51"/>
      <c r="B489" s="70"/>
    </row>
    <row r="490" spans="1:2" s="27" customFormat="1" x14ac:dyDescent="0.35">
      <c r="A490" s="51"/>
      <c r="B490" s="70"/>
    </row>
    <row r="491" spans="1:2" s="27" customFormat="1" x14ac:dyDescent="0.35">
      <c r="A491" s="51"/>
      <c r="B491" s="70"/>
    </row>
    <row r="492" spans="1:2" s="27" customFormat="1" x14ac:dyDescent="0.35">
      <c r="A492" s="51"/>
      <c r="B492" s="70"/>
    </row>
    <row r="493" spans="1:2" s="27" customFormat="1" x14ac:dyDescent="0.35">
      <c r="A493" s="51"/>
      <c r="B493" s="70"/>
    </row>
    <row r="494" spans="1:2" s="27" customFormat="1" x14ac:dyDescent="0.35">
      <c r="A494" s="51"/>
      <c r="B494" s="70"/>
    </row>
    <row r="495" spans="1:2" s="27" customFormat="1" x14ac:dyDescent="0.35">
      <c r="A495" s="51"/>
      <c r="B495" s="70"/>
    </row>
    <row r="496" spans="1:2" s="27" customFormat="1" x14ac:dyDescent="0.35">
      <c r="A496" s="51"/>
      <c r="B496" s="70"/>
    </row>
    <row r="497" spans="1:2" s="27" customFormat="1" x14ac:dyDescent="0.35">
      <c r="A497" s="51"/>
      <c r="B497" s="70"/>
    </row>
    <row r="498" spans="1:2" s="27" customFormat="1" x14ac:dyDescent="0.35">
      <c r="A498" s="51"/>
      <c r="B498" s="70"/>
    </row>
    <row r="499" spans="1:2" s="27" customFormat="1" x14ac:dyDescent="0.35">
      <c r="A499" s="51"/>
      <c r="B499" s="70"/>
    </row>
    <row r="500" spans="1:2" s="27" customFormat="1" x14ac:dyDescent="0.35">
      <c r="A500" s="51"/>
      <c r="B500" s="70"/>
    </row>
    <row r="501" spans="1:2" s="27" customFormat="1" x14ac:dyDescent="0.35">
      <c r="A501" s="51"/>
      <c r="B501" s="70"/>
    </row>
    <row r="502" spans="1:2" s="27" customFormat="1" x14ac:dyDescent="0.35">
      <c r="A502" s="51"/>
      <c r="B502" s="70"/>
    </row>
    <row r="503" spans="1:2" s="27" customFormat="1" x14ac:dyDescent="0.35">
      <c r="A503" s="51"/>
      <c r="B503" s="70"/>
    </row>
    <row r="504" spans="1:2" s="27" customFormat="1" x14ac:dyDescent="0.35">
      <c r="A504" s="51"/>
      <c r="B504" s="70"/>
    </row>
    <row r="505" spans="1:2" s="27" customFormat="1" x14ac:dyDescent="0.35">
      <c r="A505" s="51"/>
      <c r="B505" s="70"/>
    </row>
    <row r="506" spans="1:2" s="27" customFormat="1" x14ac:dyDescent="0.35">
      <c r="A506" s="51"/>
      <c r="B506" s="70"/>
    </row>
    <row r="507" spans="1:2" s="27" customFormat="1" x14ac:dyDescent="0.35">
      <c r="A507" s="51"/>
      <c r="B507" s="70"/>
    </row>
    <row r="508" spans="1:2" s="27" customFormat="1" x14ac:dyDescent="0.35">
      <c r="A508" s="51"/>
      <c r="B508" s="70"/>
    </row>
    <row r="509" spans="1:2" s="27" customFormat="1" x14ac:dyDescent="0.35">
      <c r="A509" s="51"/>
      <c r="B509" s="70"/>
    </row>
    <row r="510" spans="1:2" s="27" customFormat="1" x14ac:dyDescent="0.35">
      <c r="A510" s="51"/>
      <c r="B510" s="70"/>
    </row>
    <row r="511" spans="1:2" s="27" customFormat="1" x14ac:dyDescent="0.35">
      <c r="A511" s="51"/>
      <c r="B511" s="70"/>
    </row>
    <row r="512" spans="1:2" s="27" customFormat="1" x14ac:dyDescent="0.35">
      <c r="A512" s="51"/>
      <c r="B512" s="70"/>
    </row>
    <row r="513" spans="1:2" s="27" customFormat="1" x14ac:dyDescent="0.35">
      <c r="A513" s="51"/>
      <c r="B513" s="70"/>
    </row>
    <row r="514" spans="1:2" s="27" customFormat="1" x14ac:dyDescent="0.35">
      <c r="A514" s="51"/>
      <c r="B514" s="70"/>
    </row>
    <row r="515" spans="1:2" s="27" customFormat="1" x14ac:dyDescent="0.35">
      <c r="A515" s="51"/>
      <c r="B515" s="70"/>
    </row>
    <row r="516" spans="1:2" s="27" customFormat="1" x14ac:dyDescent="0.35">
      <c r="A516" s="51"/>
      <c r="B516" s="70"/>
    </row>
    <row r="517" spans="1:2" s="27" customFormat="1" x14ac:dyDescent="0.35">
      <c r="A517" s="51"/>
      <c r="B517" s="70"/>
    </row>
    <row r="518" spans="1:2" s="27" customFormat="1" x14ac:dyDescent="0.35">
      <c r="A518" s="51"/>
      <c r="B518" s="70"/>
    </row>
    <row r="519" spans="1:2" s="27" customFormat="1" x14ac:dyDescent="0.35">
      <c r="A519" s="51"/>
      <c r="B519" s="70"/>
    </row>
    <row r="520" spans="1:2" s="27" customFormat="1" x14ac:dyDescent="0.35">
      <c r="A520" s="51"/>
      <c r="B520" s="70"/>
    </row>
    <row r="521" spans="1:2" s="27" customFormat="1" x14ac:dyDescent="0.35">
      <c r="A521" s="51"/>
      <c r="B521" s="70"/>
    </row>
    <row r="522" spans="1:2" s="27" customFormat="1" x14ac:dyDescent="0.35">
      <c r="A522" s="51"/>
      <c r="B522" s="70"/>
    </row>
    <row r="523" spans="1:2" s="27" customFormat="1" x14ac:dyDescent="0.35">
      <c r="A523" s="51"/>
      <c r="B523" s="70"/>
    </row>
    <row r="524" spans="1:2" s="27" customFormat="1" x14ac:dyDescent="0.35">
      <c r="A524" s="51"/>
      <c r="B524" s="70"/>
    </row>
    <row r="525" spans="1:2" s="27" customFormat="1" x14ac:dyDescent="0.35">
      <c r="A525" s="51"/>
      <c r="B525" s="70"/>
    </row>
    <row r="526" spans="1:2" s="27" customFormat="1" x14ac:dyDescent="0.35">
      <c r="A526" s="51"/>
      <c r="B526" s="70"/>
    </row>
    <row r="527" spans="1:2" s="27" customFormat="1" x14ac:dyDescent="0.35">
      <c r="A527" s="51"/>
      <c r="B527" s="70"/>
    </row>
    <row r="528" spans="1:2" s="27" customFormat="1" x14ac:dyDescent="0.35">
      <c r="A528" s="51"/>
      <c r="B528" s="70"/>
    </row>
    <row r="529" spans="1:2" s="27" customFormat="1" x14ac:dyDescent="0.35">
      <c r="A529" s="51"/>
      <c r="B529" s="70"/>
    </row>
    <row r="530" spans="1:2" s="27" customFormat="1" x14ac:dyDescent="0.35">
      <c r="A530" s="51"/>
      <c r="B530" s="70"/>
    </row>
    <row r="531" spans="1:2" s="27" customFormat="1" x14ac:dyDescent="0.35">
      <c r="A531" s="51"/>
      <c r="B531" s="70"/>
    </row>
    <row r="532" spans="1:2" s="27" customFormat="1" x14ac:dyDescent="0.35">
      <c r="A532" s="51"/>
      <c r="B532" s="70"/>
    </row>
    <row r="533" spans="1:2" s="27" customFormat="1" x14ac:dyDescent="0.35">
      <c r="A533" s="51"/>
      <c r="B533" s="70"/>
    </row>
    <row r="534" spans="1:2" s="27" customFormat="1" x14ac:dyDescent="0.35">
      <c r="A534" s="51"/>
      <c r="B534" s="70"/>
    </row>
    <row r="535" spans="1:2" s="27" customFormat="1" x14ac:dyDescent="0.35">
      <c r="A535" s="51"/>
      <c r="B535" s="70"/>
    </row>
    <row r="536" spans="1:2" s="27" customFormat="1" x14ac:dyDescent="0.35">
      <c r="A536" s="51"/>
      <c r="B536" s="70"/>
    </row>
    <row r="537" spans="1:2" s="27" customFormat="1" x14ac:dyDescent="0.35">
      <c r="A537" s="51"/>
      <c r="B537" s="70"/>
    </row>
    <row r="538" spans="1:2" s="27" customFormat="1" x14ac:dyDescent="0.35">
      <c r="A538" s="51"/>
      <c r="B538" s="70"/>
    </row>
    <row r="539" spans="1:2" s="27" customFormat="1" x14ac:dyDescent="0.35">
      <c r="A539" s="51"/>
      <c r="B539" s="70"/>
    </row>
    <row r="540" spans="1:2" s="27" customFormat="1" x14ac:dyDescent="0.35">
      <c r="A540" s="51"/>
      <c r="B540" s="70"/>
    </row>
    <row r="541" spans="1:2" s="27" customFormat="1" x14ac:dyDescent="0.35">
      <c r="A541" s="51"/>
      <c r="B541" s="70"/>
    </row>
    <row r="542" spans="1:2" s="27" customFormat="1" x14ac:dyDescent="0.35">
      <c r="A542" s="51"/>
      <c r="B542" s="70"/>
    </row>
    <row r="543" spans="1:2" s="27" customFormat="1" x14ac:dyDescent="0.35">
      <c r="A543" s="51"/>
      <c r="B543" s="70"/>
    </row>
    <row r="544" spans="1:2" s="27" customFormat="1" x14ac:dyDescent="0.35">
      <c r="A544" s="51"/>
      <c r="B544" s="70"/>
    </row>
    <row r="545" spans="1:2" s="27" customFormat="1" x14ac:dyDescent="0.35">
      <c r="A545" s="51"/>
      <c r="B545" s="70"/>
    </row>
    <row r="546" spans="1:2" s="27" customFormat="1" x14ac:dyDescent="0.35">
      <c r="A546" s="51"/>
      <c r="B546" s="70"/>
    </row>
    <row r="547" spans="1:2" s="27" customFormat="1" x14ac:dyDescent="0.35">
      <c r="A547" s="51"/>
      <c r="B547" s="70"/>
    </row>
    <row r="548" spans="1:2" s="27" customFormat="1" x14ac:dyDescent="0.35">
      <c r="A548" s="51"/>
      <c r="B548" s="70"/>
    </row>
    <row r="549" spans="1:2" s="27" customFormat="1" x14ac:dyDescent="0.35">
      <c r="A549" s="51"/>
      <c r="B549" s="70"/>
    </row>
    <row r="550" spans="1:2" s="27" customFormat="1" x14ac:dyDescent="0.35">
      <c r="A550" s="51"/>
      <c r="B550" s="70"/>
    </row>
    <row r="551" spans="1:2" s="27" customFormat="1" x14ac:dyDescent="0.35">
      <c r="A551" s="51"/>
      <c r="B551" s="70"/>
    </row>
    <row r="552" spans="1:2" s="27" customFormat="1" x14ac:dyDescent="0.35">
      <c r="A552" s="51"/>
      <c r="B552" s="70"/>
    </row>
    <row r="553" spans="1:2" s="27" customFormat="1" x14ac:dyDescent="0.35">
      <c r="A553" s="51"/>
      <c r="B553" s="70"/>
    </row>
    <row r="554" spans="1:2" s="27" customFormat="1" x14ac:dyDescent="0.35">
      <c r="A554" s="51"/>
      <c r="B554" s="70"/>
    </row>
    <row r="555" spans="1:2" s="27" customFormat="1" x14ac:dyDescent="0.35">
      <c r="A555" s="51"/>
      <c r="B555" s="70"/>
    </row>
    <row r="556" spans="1:2" s="27" customFormat="1" x14ac:dyDescent="0.35">
      <c r="A556" s="51"/>
      <c r="B556" s="70"/>
    </row>
    <row r="557" spans="1:2" s="27" customFormat="1" x14ac:dyDescent="0.35">
      <c r="A557" s="51"/>
      <c r="B557" s="70"/>
    </row>
    <row r="558" spans="1:2" s="27" customFormat="1" x14ac:dyDescent="0.35">
      <c r="A558" s="51"/>
      <c r="B558" s="70"/>
    </row>
    <row r="559" spans="1:2" s="27" customFormat="1" x14ac:dyDescent="0.35">
      <c r="A559" s="51"/>
      <c r="B559" s="70"/>
    </row>
    <row r="560" spans="1:2" s="27" customFormat="1" x14ac:dyDescent="0.35">
      <c r="A560" s="51"/>
      <c r="B560" s="70"/>
    </row>
    <row r="561" spans="1:2" s="27" customFormat="1" x14ac:dyDescent="0.35">
      <c r="A561" s="51"/>
      <c r="B561" s="70"/>
    </row>
    <row r="562" spans="1:2" s="27" customFormat="1" x14ac:dyDescent="0.35">
      <c r="A562" s="51"/>
      <c r="B562" s="70"/>
    </row>
    <row r="563" spans="1:2" s="27" customFormat="1" x14ac:dyDescent="0.35">
      <c r="A563" s="51"/>
      <c r="B563" s="70"/>
    </row>
    <row r="564" spans="1:2" s="27" customFormat="1" x14ac:dyDescent="0.35">
      <c r="A564" s="51"/>
      <c r="B564" s="70"/>
    </row>
    <row r="565" spans="1:2" s="27" customFormat="1" x14ac:dyDescent="0.35">
      <c r="A565" s="51"/>
      <c r="B565" s="70"/>
    </row>
    <row r="566" spans="1:2" s="27" customFormat="1" x14ac:dyDescent="0.35">
      <c r="A566" s="51"/>
      <c r="B566" s="70"/>
    </row>
    <row r="567" spans="1:2" s="27" customFormat="1" x14ac:dyDescent="0.35">
      <c r="A567" s="51"/>
      <c r="B567" s="70"/>
    </row>
    <row r="568" spans="1:2" s="27" customFormat="1" x14ac:dyDescent="0.35">
      <c r="A568" s="51"/>
      <c r="B568" s="70"/>
    </row>
    <row r="569" spans="1:2" s="27" customFormat="1" x14ac:dyDescent="0.35">
      <c r="A569" s="51"/>
      <c r="B569" s="70"/>
    </row>
    <row r="570" spans="1:2" s="27" customFormat="1" x14ac:dyDescent="0.35">
      <c r="A570" s="51"/>
      <c r="B570" s="70"/>
    </row>
    <row r="571" spans="1:2" s="27" customFormat="1" x14ac:dyDescent="0.35">
      <c r="A571" s="51"/>
      <c r="B571" s="70"/>
    </row>
    <row r="572" spans="1:2" s="27" customFormat="1" x14ac:dyDescent="0.35">
      <c r="A572" s="51"/>
      <c r="B572" s="70"/>
    </row>
    <row r="573" spans="1:2" s="27" customFormat="1" x14ac:dyDescent="0.35">
      <c r="A573" s="51"/>
      <c r="B573" s="70"/>
    </row>
    <row r="574" spans="1:2" s="27" customFormat="1" x14ac:dyDescent="0.35">
      <c r="A574" s="51"/>
      <c r="B574" s="70"/>
    </row>
    <row r="575" spans="1:2" s="27" customFormat="1" x14ac:dyDescent="0.35">
      <c r="A575" s="51"/>
      <c r="B575" s="70"/>
    </row>
    <row r="576" spans="1:2" s="27" customFormat="1" x14ac:dyDescent="0.35">
      <c r="A576" s="51"/>
      <c r="B576" s="70"/>
    </row>
    <row r="577" spans="1:2" s="27" customFormat="1" x14ac:dyDescent="0.35">
      <c r="A577" s="51"/>
      <c r="B577" s="70"/>
    </row>
    <row r="578" spans="1:2" s="27" customFormat="1" x14ac:dyDescent="0.35">
      <c r="A578" s="51"/>
      <c r="B578" s="70"/>
    </row>
    <row r="579" spans="1:2" s="27" customFormat="1" x14ac:dyDescent="0.35">
      <c r="A579" s="51"/>
      <c r="B579" s="70"/>
    </row>
    <row r="580" spans="1:2" s="27" customFormat="1" x14ac:dyDescent="0.35">
      <c r="A580" s="51"/>
      <c r="B580" s="70"/>
    </row>
    <row r="581" spans="1:2" s="27" customFormat="1" x14ac:dyDescent="0.35">
      <c r="A581" s="51"/>
      <c r="B581" s="70"/>
    </row>
    <row r="582" spans="1:2" s="27" customFormat="1" x14ac:dyDescent="0.35">
      <c r="A582" s="51"/>
      <c r="B582" s="70"/>
    </row>
    <row r="583" spans="1:2" s="27" customFormat="1" x14ac:dyDescent="0.35">
      <c r="A583" s="51"/>
      <c r="B583" s="70"/>
    </row>
    <row r="584" spans="1:2" s="27" customFormat="1" x14ac:dyDescent="0.35">
      <c r="A584" s="51"/>
      <c r="B584" s="70"/>
    </row>
    <row r="585" spans="1:2" s="27" customFormat="1" x14ac:dyDescent="0.35">
      <c r="A585" s="51"/>
      <c r="B585" s="70"/>
    </row>
    <row r="586" spans="1:2" s="27" customFormat="1" x14ac:dyDescent="0.35">
      <c r="A586" s="51"/>
      <c r="B586" s="70"/>
    </row>
    <row r="587" spans="1:2" s="27" customFormat="1" x14ac:dyDescent="0.35">
      <c r="A587" s="51"/>
      <c r="B587" s="70"/>
    </row>
    <row r="588" spans="1:2" s="27" customFormat="1" x14ac:dyDescent="0.35">
      <c r="A588" s="51"/>
      <c r="B588" s="70"/>
    </row>
    <row r="589" spans="1:2" s="27" customFormat="1" x14ac:dyDescent="0.35">
      <c r="A589" s="51"/>
      <c r="B589" s="70"/>
    </row>
    <row r="590" spans="1:2" s="27" customFormat="1" x14ac:dyDescent="0.35">
      <c r="A590" s="51"/>
      <c r="B590" s="70"/>
    </row>
    <row r="591" spans="1:2" s="27" customFormat="1" x14ac:dyDescent="0.35">
      <c r="A591" s="51"/>
      <c r="B591" s="70"/>
    </row>
    <row r="592" spans="1:2" s="27" customFormat="1" x14ac:dyDescent="0.35">
      <c r="A592" s="51"/>
      <c r="B592" s="70"/>
    </row>
    <row r="593" spans="1:2" s="27" customFormat="1" x14ac:dyDescent="0.35">
      <c r="A593" s="51"/>
      <c r="B593" s="70"/>
    </row>
    <row r="594" spans="1:2" s="27" customFormat="1" x14ac:dyDescent="0.35">
      <c r="A594" s="51"/>
      <c r="B594" s="70"/>
    </row>
    <row r="595" spans="1:2" s="27" customFormat="1" x14ac:dyDescent="0.35">
      <c r="A595" s="51"/>
      <c r="B595" s="70"/>
    </row>
    <row r="596" spans="1:2" s="27" customFormat="1" x14ac:dyDescent="0.35">
      <c r="A596" s="51"/>
      <c r="B596" s="70"/>
    </row>
    <row r="597" spans="1:2" s="27" customFormat="1" x14ac:dyDescent="0.35">
      <c r="A597" s="51"/>
      <c r="B597" s="70"/>
    </row>
    <row r="598" spans="1:2" s="27" customFormat="1" x14ac:dyDescent="0.35">
      <c r="A598" s="51"/>
      <c r="B598" s="70"/>
    </row>
    <row r="599" spans="1:2" s="27" customFormat="1" x14ac:dyDescent="0.35">
      <c r="A599" s="51"/>
      <c r="B599" s="70"/>
    </row>
    <row r="600" spans="1:2" s="27" customFormat="1" x14ac:dyDescent="0.35">
      <c r="A600" s="51"/>
      <c r="B600" s="70"/>
    </row>
    <row r="601" spans="1:2" s="27" customFormat="1" x14ac:dyDescent="0.35">
      <c r="A601" s="51"/>
      <c r="B601" s="70"/>
    </row>
    <row r="602" spans="1:2" s="27" customFormat="1" x14ac:dyDescent="0.35">
      <c r="A602" s="51"/>
      <c r="B602" s="70"/>
    </row>
    <row r="603" spans="1:2" s="27" customFormat="1" x14ac:dyDescent="0.35">
      <c r="A603" s="51"/>
      <c r="B603" s="70"/>
    </row>
    <row r="604" spans="1:2" s="27" customFormat="1" x14ac:dyDescent="0.35">
      <c r="A604" s="51"/>
      <c r="B604" s="70"/>
    </row>
    <row r="605" spans="1:2" s="27" customFormat="1" x14ac:dyDescent="0.35">
      <c r="A605" s="51"/>
      <c r="B605" s="70"/>
    </row>
    <row r="606" spans="1:2" s="27" customFormat="1" x14ac:dyDescent="0.35">
      <c r="A606" s="51"/>
      <c r="B606" s="70"/>
    </row>
    <row r="607" spans="1:2" s="27" customFormat="1" x14ac:dyDescent="0.35">
      <c r="A607" s="51"/>
      <c r="B607" s="70"/>
    </row>
    <row r="608" spans="1:2" s="27" customFormat="1" x14ac:dyDescent="0.35">
      <c r="A608" s="51"/>
      <c r="B608" s="70"/>
    </row>
    <row r="609" spans="1:2" s="27" customFormat="1" x14ac:dyDescent="0.35">
      <c r="A609" s="51"/>
      <c r="B609" s="70"/>
    </row>
    <row r="610" spans="1:2" s="27" customFormat="1" x14ac:dyDescent="0.35">
      <c r="A610" s="51"/>
      <c r="B610" s="70"/>
    </row>
    <row r="611" spans="1:2" s="27" customFormat="1" x14ac:dyDescent="0.35">
      <c r="A611" s="51"/>
      <c r="B611" s="70"/>
    </row>
    <row r="612" spans="1:2" s="27" customFormat="1" x14ac:dyDescent="0.35">
      <c r="A612" s="51"/>
      <c r="B612" s="70"/>
    </row>
    <row r="613" spans="1:2" s="27" customFormat="1" x14ac:dyDescent="0.35">
      <c r="A613" s="51"/>
      <c r="B613" s="70"/>
    </row>
    <row r="614" spans="1:2" s="27" customFormat="1" x14ac:dyDescent="0.35">
      <c r="A614" s="51"/>
      <c r="B614" s="70"/>
    </row>
    <row r="615" spans="1:2" s="27" customFormat="1" x14ac:dyDescent="0.35">
      <c r="A615" s="51"/>
      <c r="B615" s="70"/>
    </row>
    <row r="616" spans="1:2" s="27" customFormat="1" x14ac:dyDescent="0.35">
      <c r="A616" s="51"/>
      <c r="B616" s="70"/>
    </row>
    <row r="617" spans="1:2" s="27" customFormat="1" x14ac:dyDescent="0.35">
      <c r="A617" s="51"/>
      <c r="B617" s="70"/>
    </row>
    <row r="618" spans="1:2" s="27" customFormat="1" x14ac:dyDescent="0.35">
      <c r="A618" s="51"/>
      <c r="B618" s="70"/>
    </row>
    <row r="619" spans="1:2" s="27" customFormat="1" x14ac:dyDescent="0.35">
      <c r="A619" s="51"/>
      <c r="B619" s="70"/>
    </row>
    <row r="620" spans="1:2" s="27" customFormat="1" x14ac:dyDescent="0.35">
      <c r="A620" s="51"/>
      <c r="B620" s="70"/>
    </row>
    <row r="621" spans="1:2" s="27" customFormat="1" x14ac:dyDescent="0.35">
      <c r="A621" s="51"/>
      <c r="B621" s="70"/>
    </row>
    <row r="622" spans="1:2" s="27" customFormat="1" x14ac:dyDescent="0.35">
      <c r="A622" s="51"/>
      <c r="B622" s="70"/>
    </row>
    <row r="623" spans="1:2" s="27" customFormat="1" x14ac:dyDescent="0.35">
      <c r="A623" s="51"/>
      <c r="B623" s="70"/>
    </row>
    <row r="624" spans="1:2" s="27" customFormat="1" x14ac:dyDescent="0.35">
      <c r="A624" s="51"/>
      <c r="B624" s="70"/>
    </row>
    <row r="625" spans="1:2" s="27" customFormat="1" x14ac:dyDescent="0.35">
      <c r="A625" s="51"/>
      <c r="B625" s="70"/>
    </row>
    <row r="626" spans="1:2" s="27" customFormat="1" x14ac:dyDescent="0.35">
      <c r="A626" s="51"/>
      <c r="B626" s="70"/>
    </row>
    <row r="627" spans="1:2" s="27" customFormat="1" x14ac:dyDescent="0.35">
      <c r="A627" s="51"/>
      <c r="B627" s="70"/>
    </row>
    <row r="628" spans="1:2" s="27" customFormat="1" x14ac:dyDescent="0.35">
      <c r="A628" s="51"/>
      <c r="B628" s="70"/>
    </row>
    <row r="629" spans="1:2" s="27" customFormat="1" x14ac:dyDescent="0.35">
      <c r="A629" s="51"/>
      <c r="B629" s="70"/>
    </row>
    <row r="630" spans="1:2" s="27" customFormat="1" x14ac:dyDescent="0.35">
      <c r="A630" s="51"/>
      <c r="B630" s="70"/>
    </row>
    <row r="631" spans="1:2" s="27" customFormat="1" x14ac:dyDescent="0.35">
      <c r="A631" s="51"/>
      <c r="B631" s="70"/>
    </row>
    <row r="632" spans="1:2" s="27" customFormat="1" x14ac:dyDescent="0.35">
      <c r="A632" s="51"/>
      <c r="B632" s="70"/>
    </row>
    <row r="633" spans="1:2" s="27" customFormat="1" x14ac:dyDescent="0.35">
      <c r="A633" s="51"/>
      <c r="B633" s="70"/>
    </row>
    <row r="634" spans="1:2" s="27" customFormat="1" x14ac:dyDescent="0.35">
      <c r="A634" s="51"/>
      <c r="B634" s="70"/>
    </row>
    <row r="635" spans="1:2" s="27" customFormat="1" x14ac:dyDescent="0.35">
      <c r="A635" s="51"/>
      <c r="B635" s="70"/>
    </row>
    <row r="636" spans="1:2" s="27" customFormat="1" x14ac:dyDescent="0.35">
      <c r="A636" s="51"/>
      <c r="B636" s="70"/>
    </row>
    <row r="637" spans="1:2" s="27" customFormat="1" x14ac:dyDescent="0.35">
      <c r="A637" s="51"/>
      <c r="B637" s="70"/>
    </row>
    <row r="638" spans="1:2" s="27" customFormat="1" x14ac:dyDescent="0.35">
      <c r="A638" s="51"/>
      <c r="B638" s="70"/>
    </row>
    <row r="639" spans="1:2" s="27" customFormat="1" x14ac:dyDescent="0.35">
      <c r="A639" s="51"/>
      <c r="B639" s="70"/>
    </row>
    <row r="640" spans="1:2" s="27" customFormat="1" x14ac:dyDescent="0.35">
      <c r="A640" s="51"/>
      <c r="B640" s="70"/>
    </row>
    <row r="641" spans="1:2" s="27" customFormat="1" x14ac:dyDescent="0.35">
      <c r="A641" s="51"/>
      <c r="B641" s="70"/>
    </row>
    <row r="642" spans="1:2" s="27" customFormat="1" x14ac:dyDescent="0.35">
      <c r="A642" s="51"/>
      <c r="B642" s="70"/>
    </row>
    <row r="643" spans="1:2" s="27" customFormat="1" x14ac:dyDescent="0.35">
      <c r="A643" s="51"/>
      <c r="B643" s="70"/>
    </row>
    <row r="644" spans="1:2" s="27" customFormat="1" x14ac:dyDescent="0.35">
      <c r="A644" s="51"/>
      <c r="B644" s="70"/>
    </row>
    <row r="645" spans="1:2" s="27" customFormat="1" x14ac:dyDescent="0.35">
      <c r="A645" s="51"/>
      <c r="B645" s="70"/>
    </row>
    <row r="646" spans="1:2" s="27" customFormat="1" x14ac:dyDescent="0.35">
      <c r="A646" s="51"/>
      <c r="B646" s="70"/>
    </row>
    <row r="647" spans="1:2" s="27" customFormat="1" x14ac:dyDescent="0.35">
      <c r="A647" s="51"/>
      <c r="B647" s="70"/>
    </row>
    <row r="648" spans="1:2" s="27" customFormat="1" x14ac:dyDescent="0.35">
      <c r="A648" s="51"/>
      <c r="B648" s="70"/>
    </row>
    <row r="649" spans="1:2" s="27" customFormat="1" x14ac:dyDescent="0.35">
      <c r="A649" s="51"/>
      <c r="B649" s="70"/>
    </row>
    <row r="650" spans="1:2" s="27" customFormat="1" x14ac:dyDescent="0.35">
      <c r="A650" s="51"/>
      <c r="B650" s="70"/>
    </row>
    <row r="651" spans="1:2" s="27" customFormat="1" x14ac:dyDescent="0.35">
      <c r="A651" s="51"/>
      <c r="B651" s="70"/>
    </row>
    <row r="652" spans="1:2" s="27" customFormat="1" x14ac:dyDescent="0.35">
      <c r="A652" s="51"/>
      <c r="B652" s="70"/>
    </row>
    <row r="653" spans="1:2" s="27" customFormat="1" x14ac:dyDescent="0.35">
      <c r="A653" s="51"/>
      <c r="B653" s="70"/>
    </row>
    <row r="654" spans="1:2" s="27" customFormat="1" x14ac:dyDescent="0.35">
      <c r="A654" s="51"/>
      <c r="B654" s="70"/>
    </row>
    <row r="655" spans="1:2" s="27" customFormat="1" x14ac:dyDescent="0.35">
      <c r="A655" s="51"/>
      <c r="B655" s="70"/>
    </row>
    <row r="656" spans="1:2" s="27" customFormat="1" x14ac:dyDescent="0.35">
      <c r="A656" s="51"/>
      <c r="B656" s="70"/>
    </row>
    <row r="657" spans="1:2" s="27" customFormat="1" x14ac:dyDescent="0.35">
      <c r="A657" s="51"/>
      <c r="B657" s="70"/>
    </row>
    <row r="658" spans="1:2" s="27" customFormat="1" x14ac:dyDescent="0.35">
      <c r="A658" s="51"/>
      <c r="B658" s="70"/>
    </row>
    <row r="659" spans="1:2" s="27" customFormat="1" x14ac:dyDescent="0.35">
      <c r="A659" s="51"/>
      <c r="B659" s="70"/>
    </row>
    <row r="660" spans="1:2" s="27" customFormat="1" x14ac:dyDescent="0.35">
      <c r="A660" s="51"/>
      <c r="B660" s="70"/>
    </row>
    <row r="661" spans="1:2" s="27" customFormat="1" x14ac:dyDescent="0.35">
      <c r="A661" s="51"/>
      <c r="B661" s="70"/>
    </row>
    <row r="662" spans="1:2" s="27" customFormat="1" x14ac:dyDescent="0.35">
      <c r="A662" s="51"/>
      <c r="B662" s="70"/>
    </row>
    <row r="663" spans="1:2" s="27" customFormat="1" x14ac:dyDescent="0.35">
      <c r="A663" s="51"/>
      <c r="B663" s="70"/>
    </row>
    <row r="664" spans="1:2" s="27" customFormat="1" x14ac:dyDescent="0.35">
      <c r="A664" s="51"/>
      <c r="B664" s="70"/>
    </row>
    <row r="665" spans="1:2" s="27" customFormat="1" x14ac:dyDescent="0.35">
      <c r="A665" s="51"/>
      <c r="B665" s="70"/>
    </row>
    <row r="666" spans="1:2" s="27" customFormat="1" x14ac:dyDescent="0.35">
      <c r="A666" s="51"/>
      <c r="B666" s="70"/>
    </row>
    <row r="667" spans="1:2" s="27" customFormat="1" x14ac:dyDescent="0.35">
      <c r="A667" s="51"/>
      <c r="B667" s="70"/>
    </row>
    <row r="668" spans="1:2" s="27" customFormat="1" x14ac:dyDescent="0.35">
      <c r="A668" s="51"/>
      <c r="B668" s="70"/>
    </row>
    <row r="669" spans="1:2" s="27" customFormat="1" x14ac:dyDescent="0.35">
      <c r="A669" s="51"/>
      <c r="B669" s="70"/>
    </row>
    <row r="670" spans="1:2" s="27" customFormat="1" x14ac:dyDescent="0.35">
      <c r="A670" s="51"/>
      <c r="B670" s="70"/>
    </row>
    <row r="671" spans="1:2" s="27" customFormat="1" x14ac:dyDescent="0.35">
      <c r="A671" s="51"/>
      <c r="B671" s="70"/>
    </row>
    <row r="672" spans="1:2" s="27" customFormat="1" x14ac:dyDescent="0.35">
      <c r="A672" s="51"/>
      <c r="B672" s="70"/>
    </row>
    <row r="673" spans="1:2" s="27" customFormat="1" x14ac:dyDescent="0.35">
      <c r="A673" s="51"/>
      <c r="B673" s="70"/>
    </row>
    <row r="674" spans="1:2" s="27" customFormat="1" x14ac:dyDescent="0.35">
      <c r="A674" s="51"/>
      <c r="B674" s="70"/>
    </row>
    <row r="675" spans="1:2" s="27" customFormat="1" x14ac:dyDescent="0.35">
      <c r="A675" s="51"/>
      <c r="B675" s="70"/>
    </row>
    <row r="676" spans="1:2" s="27" customFormat="1" x14ac:dyDescent="0.35">
      <c r="A676" s="51"/>
      <c r="B676" s="70"/>
    </row>
    <row r="677" spans="1:2" s="27" customFormat="1" x14ac:dyDescent="0.35">
      <c r="A677" s="51"/>
      <c r="B677" s="70"/>
    </row>
    <row r="678" spans="1:2" s="27" customFormat="1" x14ac:dyDescent="0.35">
      <c r="A678" s="51"/>
      <c r="B678" s="70"/>
    </row>
    <row r="679" spans="1:2" s="27" customFormat="1" x14ac:dyDescent="0.35">
      <c r="A679" s="51"/>
      <c r="B679" s="70"/>
    </row>
    <row r="680" spans="1:2" s="27" customFormat="1" x14ac:dyDescent="0.35">
      <c r="A680" s="51"/>
      <c r="B680" s="70"/>
    </row>
    <row r="681" spans="1:2" s="27" customFormat="1" x14ac:dyDescent="0.35">
      <c r="A681" s="51"/>
      <c r="B681" s="70"/>
    </row>
    <row r="682" spans="1:2" s="27" customFormat="1" x14ac:dyDescent="0.35">
      <c r="A682" s="51"/>
      <c r="B682" s="70"/>
    </row>
    <row r="683" spans="1:2" s="27" customFormat="1" x14ac:dyDescent="0.35">
      <c r="A683" s="51"/>
      <c r="B683" s="70"/>
    </row>
    <row r="684" spans="1:2" s="27" customFormat="1" x14ac:dyDescent="0.35">
      <c r="A684" s="51"/>
      <c r="B684" s="70"/>
    </row>
    <row r="685" spans="1:2" s="27" customFormat="1" x14ac:dyDescent="0.35">
      <c r="A685" s="51"/>
      <c r="B685" s="70"/>
    </row>
    <row r="686" spans="1:2" s="27" customFormat="1" x14ac:dyDescent="0.35">
      <c r="A686" s="51"/>
      <c r="B686" s="70"/>
    </row>
    <row r="687" spans="1:2" s="27" customFormat="1" x14ac:dyDescent="0.35">
      <c r="A687" s="51"/>
      <c r="B687" s="70"/>
    </row>
    <row r="688" spans="1:2" s="27" customFormat="1" x14ac:dyDescent="0.35">
      <c r="A688" s="51"/>
      <c r="B688" s="70"/>
    </row>
    <row r="689" spans="1:2" s="27" customFormat="1" x14ac:dyDescent="0.35">
      <c r="A689" s="51"/>
      <c r="B689" s="70"/>
    </row>
    <row r="690" spans="1:2" s="27" customFormat="1" x14ac:dyDescent="0.35">
      <c r="A690" s="51"/>
      <c r="B690" s="70"/>
    </row>
    <row r="691" spans="1:2" s="27" customFormat="1" x14ac:dyDescent="0.35">
      <c r="A691" s="51"/>
      <c r="B691" s="70"/>
    </row>
    <row r="692" spans="1:2" s="27" customFormat="1" x14ac:dyDescent="0.35">
      <c r="A692" s="51"/>
      <c r="B692" s="70"/>
    </row>
    <row r="693" spans="1:2" s="27" customFormat="1" x14ac:dyDescent="0.35">
      <c r="A693" s="51"/>
      <c r="B693" s="70"/>
    </row>
    <row r="694" spans="1:2" s="27" customFormat="1" x14ac:dyDescent="0.35">
      <c r="A694" s="51"/>
      <c r="B694" s="70"/>
    </row>
    <row r="695" spans="1:2" s="27" customFormat="1" x14ac:dyDescent="0.35">
      <c r="A695" s="51"/>
      <c r="B695" s="70"/>
    </row>
    <row r="696" spans="1:2" s="27" customFormat="1" x14ac:dyDescent="0.35">
      <c r="A696" s="51"/>
      <c r="B696" s="70"/>
    </row>
    <row r="697" spans="1:2" s="27" customFormat="1" x14ac:dyDescent="0.35">
      <c r="A697" s="51"/>
      <c r="B697" s="70"/>
    </row>
    <row r="698" spans="1:2" s="27" customFormat="1" x14ac:dyDescent="0.35">
      <c r="A698" s="51"/>
      <c r="B698" s="70"/>
    </row>
    <row r="699" spans="1:2" s="27" customFormat="1" x14ac:dyDescent="0.35">
      <c r="A699" s="51"/>
      <c r="B699" s="70"/>
    </row>
    <row r="700" spans="1:2" s="27" customFormat="1" x14ac:dyDescent="0.35">
      <c r="A700" s="51"/>
      <c r="B700" s="70"/>
    </row>
    <row r="701" spans="1:2" s="27" customFormat="1" x14ac:dyDescent="0.35">
      <c r="A701" s="51"/>
      <c r="B701" s="70"/>
    </row>
    <row r="702" spans="1:2" s="27" customFormat="1" x14ac:dyDescent="0.35">
      <c r="A702" s="51"/>
      <c r="B702" s="70"/>
    </row>
    <row r="703" spans="1:2" s="27" customFormat="1" x14ac:dyDescent="0.35">
      <c r="A703" s="51"/>
      <c r="B703" s="70"/>
    </row>
    <row r="704" spans="1:2" s="27" customFormat="1" x14ac:dyDescent="0.35">
      <c r="A704" s="51"/>
      <c r="B704" s="70"/>
    </row>
    <row r="705" spans="1:2" s="27" customFormat="1" x14ac:dyDescent="0.35">
      <c r="A705" s="51"/>
      <c r="B705" s="70"/>
    </row>
    <row r="706" spans="1:2" s="27" customFormat="1" x14ac:dyDescent="0.35">
      <c r="A706" s="51"/>
      <c r="B706" s="70"/>
    </row>
    <row r="707" spans="1:2" s="27" customFormat="1" x14ac:dyDescent="0.35">
      <c r="A707" s="51"/>
      <c r="B707" s="70"/>
    </row>
    <row r="708" spans="1:2" s="27" customFormat="1" x14ac:dyDescent="0.35">
      <c r="A708" s="51"/>
      <c r="B708" s="70"/>
    </row>
    <row r="709" spans="1:2" s="27" customFormat="1" x14ac:dyDescent="0.35">
      <c r="A709" s="51"/>
      <c r="B709" s="70"/>
    </row>
    <row r="710" spans="1:2" s="27" customFormat="1" x14ac:dyDescent="0.35">
      <c r="A710" s="51"/>
      <c r="B710" s="70"/>
    </row>
    <row r="711" spans="1:2" s="27" customFormat="1" x14ac:dyDescent="0.35">
      <c r="A711" s="51"/>
      <c r="B711" s="70"/>
    </row>
    <row r="712" spans="1:2" s="27" customFormat="1" x14ac:dyDescent="0.35">
      <c r="A712" s="51"/>
      <c r="B712" s="70"/>
    </row>
    <row r="713" spans="1:2" s="27" customFormat="1" x14ac:dyDescent="0.35">
      <c r="A713" s="51"/>
      <c r="B713" s="70"/>
    </row>
    <row r="714" spans="1:2" s="27" customFormat="1" x14ac:dyDescent="0.35">
      <c r="A714" s="51"/>
      <c r="B714" s="70"/>
    </row>
    <row r="715" spans="1:2" s="27" customFormat="1" x14ac:dyDescent="0.35">
      <c r="A715" s="51"/>
      <c r="B715" s="70"/>
    </row>
    <row r="716" spans="1:2" s="27" customFormat="1" x14ac:dyDescent="0.35">
      <c r="A716" s="51"/>
      <c r="B716" s="70"/>
    </row>
    <row r="717" spans="1:2" s="27" customFormat="1" x14ac:dyDescent="0.35">
      <c r="A717" s="51"/>
      <c r="B717" s="70"/>
    </row>
    <row r="718" spans="1:2" s="27" customFormat="1" x14ac:dyDescent="0.35">
      <c r="A718" s="51"/>
      <c r="B718" s="70"/>
    </row>
    <row r="719" spans="1:2" s="27" customFormat="1" x14ac:dyDescent="0.35">
      <c r="A719" s="51"/>
      <c r="B719" s="70"/>
    </row>
    <row r="720" spans="1:2" s="27" customFormat="1" x14ac:dyDescent="0.35">
      <c r="A720" s="51"/>
      <c r="B720" s="70"/>
    </row>
    <row r="721" spans="1:2" s="27" customFormat="1" x14ac:dyDescent="0.35">
      <c r="A721" s="51"/>
      <c r="B721" s="70"/>
    </row>
    <row r="722" spans="1:2" s="27" customFormat="1" x14ac:dyDescent="0.35">
      <c r="A722" s="51"/>
      <c r="B722" s="70"/>
    </row>
    <row r="723" spans="1:2" s="27" customFormat="1" x14ac:dyDescent="0.35">
      <c r="A723" s="51"/>
      <c r="B723" s="70"/>
    </row>
    <row r="724" spans="1:2" s="27" customFormat="1" x14ac:dyDescent="0.35">
      <c r="A724" s="51"/>
      <c r="B724" s="70"/>
    </row>
    <row r="725" spans="1:2" s="27" customFormat="1" x14ac:dyDescent="0.35">
      <c r="A725" s="51"/>
      <c r="B725" s="70"/>
    </row>
    <row r="726" spans="1:2" s="27" customFormat="1" x14ac:dyDescent="0.35">
      <c r="A726" s="51"/>
      <c r="B726" s="70"/>
    </row>
    <row r="727" spans="1:2" s="27" customFormat="1" x14ac:dyDescent="0.35">
      <c r="A727" s="51"/>
      <c r="B727" s="70"/>
    </row>
    <row r="728" spans="1:2" s="27" customFormat="1" x14ac:dyDescent="0.35">
      <c r="A728" s="51"/>
      <c r="B728" s="70"/>
    </row>
    <row r="729" spans="1:2" s="27" customFormat="1" x14ac:dyDescent="0.35">
      <c r="A729" s="51"/>
      <c r="B729" s="70"/>
    </row>
    <row r="730" spans="1:2" s="27" customFormat="1" x14ac:dyDescent="0.35">
      <c r="A730" s="51"/>
      <c r="B730" s="70"/>
    </row>
    <row r="731" spans="1:2" s="27" customFormat="1" x14ac:dyDescent="0.35">
      <c r="A731" s="51"/>
      <c r="B731" s="70"/>
    </row>
    <row r="732" spans="1:2" s="27" customFormat="1" x14ac:dyDescent="0.35">
      <c r="A732" s="51"/>
      <c r="B732" s="70"/>
    </row>
    <row r="733" spans="1:2" s="27" customFormat="1" x14ac:dyDescent="0.35">
      <c r="A733" s="51"/>
      <c r="B733" s="70"/>
    </row>
    <row r="734" spans="1:2" s="27" customFormat="1" x14ac:dyDescent="0.35">
      <c r="A734" s="51"/>
      <c r="B734" s="70"/>
    </row>
    <row r="735" spans="1:2" s="27" customFormat="1" x14ac:dyDescent="0.35">
      <c r="A735" s="51"/>
      <c r="B735" s="70"/>
    </row>
  </sheetData>
  <sheetProtection algorithmName="SHA-512" hashValue="qiRZuXvgOMz7HgRnwYnrXUgGCmxATDY0nOeMU1fz43w2MlWcuDOANab9m0o15Nkjh+AJAu8LbcDJbd0e0HxqwQ==" saltValue="RhrXbllsqgYLBMqvHt3rDQ==" spinCount="100000" sheet="1" objects="1" scenarios="1" insertRows="0" deleteRows="0" selectLockedCells="1"/>
  <mergeCells count="72">
    <mergeCell ref="C93:E93"/>
    <mergeCell ref="F93:I93"/>
    <mergeCell ref="F94:I94"/>
    <mergeCell ref="F95:I95"/>
    <mergeCell ref="B5:G5"/>
    <mergeCell ref="E7:G7"/>
    <mergeCell ref="E8:G8"/>
    <mergeCell ref="E9:G9"/>
    <mergeCell ref="E10:G10"/>
    <mergeCell ref="E11:G11"/>
    <mergeCell ref="C90:E90"/>
    <mergeCell ref="F90:I90"/>
    <mergeCell ref="C91:E91"/>
    <mergeCell ref="F91:I91"/>
    <mergeCell ref="C92:E92"/>
    <mergeCell ref="F92:I92"/>
    <mergeCell ref="F85:I85"/>
    <mergeCell ref="J85:L85"/>
    <mergeCell ref="C79:D82"/>
    <mergeCell ref="F79:H79"/>
    <mergeCell ref="I79:I82"/>
    <mergeCell ref="K79:L82"/>
    <mergeCell ref="F80:H80"/>
    <mergeCell ref="F81:H81"/>
    <mergeCell ref="F82:H82"/>
    <mergeCell ref="C83:D83"/>
    <mergeCell ref="F83:H83"/>
    <mergeCell ref="K83:L83"/>
    <mergeCell ref="F84:I84"/>
    <mergeCell ref="J84:L84"/>
    <mergeCell ref="E70:H70"/>
    <mergeCell ref="F74:I74"/>
    <mergeCell ref="J74:L74"/>
    <mergeCell ref="C75:D78"/>
    <mergeCell ref="F75:H75"/>
    <mergeCell ref="I75:I78"/>
    <mergeCell ref="K75:L78"/>
    <mergeCell ref="F76:H76"/>
    <mergeCell ref="F77:H77"/>
    <mergeCell ref="F78:H78"/>
    <mergeCell ref="O69:P69"/>
    <mergeCell ref="E50:H50"/>
    <mergeCell ref="E56:H56"/>
    <mergeCell ref="O56:P56"/>
    <mergeCell ref="O57:P57"/>
    <mergeCell ref="O58:P58"/>
    <mergeCell ref="O60:P60"/>
    <mergeCell ref="E61:H61"/>
    <mergeCell ref="E67:H67"/>
    <mergeCell ref="O67:P67"/>
    <mergeCell ref="O68:P68"/>
    <mergeCell ref="O49:P49"/>
    <mergeCell ref="B14:D14"/>
    <mergeCell ref="B18:I19"/>
    <mergeCell ref="O23:P23"/>
    <mergeCell ref="O24:P24"/>
    <mergeCell ref="O25:P25"/>
    <mergeCell ref="E14:G14"/>
    <mergeCell ref="O27:P27"/>
    <mergeCell ref="E45:G45"/>
    <mergeCell ref="O45:P45"/>
    <mergeCell ref="O46:P46"/>
    <mergeCell ref="O47:P47"/>
    <mergeCell ref="B10:D10"/>
    <mergeCell ref="B11:D11"/>
    <mergeCell ref="B13:D13"/>
    <mergeCell ref="E13:G13"/>
    <mergeCell ref="B7:D7"/>
    <mergeCell ref="B8:D8"/>
    <mergeCell ref="B9:D9"/>
    <mergeCell ref="B12:D12"/>
    <mergeCell ref="E12:G12"/>
  </mergeCells>
  <conditionalFormatting sqref="I70">
    <cfRule type="cellIs" dxfId="21" priority="21" operator="greaterThan">
      <formula>1500*2</formula>
    </cfRule>
    <cfRule type="containsBlanks" priority="22">
      <formula>LEN(TRIM(I70))=0</formula>
    </cfRule>
  </conditionalFormatting>
  <conditionalFormatting sqref="F36:F38">
    <cfRule type="cellIs" priority="7" operator="equal">
      <formula>0</formula>
    </cfRule>
    <cfRule type="cellIs" dxfId="20" priority="9" operator="between">
      <formula>0.1</formula>
      <formula>0.8</formula>
    </cfRule>
    <cfRule type="cellIs" dxfId="19" priority="10" operator="lessThan">
      <formula>0.1</formula>
    </cfRule>
  </conditionalFormatting>
  <conditionalFormatting sqref="F36:F38">
    <cfRule type="expression" dxfId="18" priority="6">
      <formula>$E$9="Acreditat TECNIO"</formula>
    </cfRule>
  </conditionalFormatting>
  <conditionalFormatting sqref="F36:F38">
    <cfRule type="cellIs" dxfId="17" priority="8" operator="greaterThan">
      <formula>0.8</formula>
    </cfRule>
  </conditionalFormatting>
  <conditionalFormatting sqref="H36:H38">
    <cfRule type="cellIs" priority="2" operator="equal">
      <formula>0</formula>
    </cfRule>
    <cfRule type="cellIs" dxfId="16" priority="4" operator="between">
      <formula>0.1</formula>
      <formula>0.8</formula>
    </cfRule>
    <cfRule type="cellIs" dxfId="15" priority="5" operator="lessThan">
      <formula>0.1</formula>
    </cfRule>
  </conditionalFormatting>
  <conditionalFormatting sqref="H36:H38">
    <cfRule type="expression" dxfId="14" priority="1">
      <formula>$E$9="Acreditat TECNIO"</formula>
    </cfRule>
  </conditionalFormatting>
  <conditionalFormatting sqref="H36:H38">
    <cfRule type="cellIs" dxfId="13" priority="3" operator="greaterThan">
      <formula>0.8</formula>
    </cfRule>
  </conditionalFormatting>
  <conditionalFormatting sqref="I50:J50">
    <cfRule type="expression" dxfId="12" priority="54">
      <formula>$I$50&gt;$F$84/2</formula>
    </cfRule>
    <cfRule type="containsBlanks" priority="55">
      <formula>LEN(TRIM(I50))=0</formula>
    </cfRule>
  </conditionalFormatting>
  <pageMargins left="0.7" right="0.7" top="0.75" bottom="0.75" header="0.3" footer="0.3"/>
  <pageSetup paperSize="9" scale="31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49AEA7A-E2F1-41F0-96D6-FB058BFC89B1}">
          <x14:formula1>
            <xm:f>Desplegables!$E$6:$E$9</xm:f>
          </x14:formula1>
          <xm:sqref>E9 E8:G8</xm:sqref>
        </x14:dataValidation>
        <x14:dataValidation type="list" allowBlank="1" showInputMessage="1" showErrorMessage="1" xr:uid="{315D7A3A-FBCA-4B4E-865F-29D813B50A10}">
          <x14:formula1>
            <xm:f>Desplegables!$D$6:$D$7</xm:f>
          </x14:formula1>
          <xm:sqref>C24:D26 C46:D48 C57:D59</xm:sqref>
        </x14:dataValidation>
        <x14:dataValidation type="list" allowBlank="1" showInputMessage="1" showErrorMessage="1" xr:uid="{EA785464-EE60-469C-9651-680F60D311E5}">
          <x14:formula1>
            <xm:f>Desplegables!$B$6:$B$12</xm:f>
          </x14:formula1>
          <xm:sqref>B24:B26 B46:B48 B57:B59</xm:sqref>
        </x14:dataValidation>
        <x14:dataValidation type="list" allowBlank="1" showInputMessage="1" showErrorMessage="1" xr:uid="{6058035A-35C4-49A1-A3AC-B493F5920D34}">
          <x14:formula1>
            <xm:f>Desplegables!$G$6:$G$8</xm:f>
          </x14:formula1>
          <xm:sqref>H46:H48</xm:sqref>
        </x14:dataValidation>
        <x14:dataValidation type="list" allowBlank="1" showInputMessage="1" showErrorMessage="1" xr:uid="{6A3A107D-BE36-4029-BD92-555DF98A1C2C}">
          <x14:formula1>
            <xm:f>Desplegables!$D$8</xm:f>
          </x14:formula1>
          <xm:sqref>C68:D68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AC7-A517-4D2A-9DE1-E0DE455F54A5}">
  <sheetPr codeName="Full6"/>
  <dimension ref="B1:O59"/>
  <sheetViews>
    <sheetView zoomScale="130" zoomScaleNormal="130" workbookViewId="0">
      <selection activeCell="S37" sqref="S37"/>
    </sheetView>
  </sheetViews>
  <sheetFormatPr defaultColWidth="9.1796875" defaultRowHeight="14.5" x14ac:dyDescent="0.35"/>
  <cols>
    <col min="1" max="1" width="17.453125" style="33" customWidth="1"/>
    <col min="2" max="4" width="9.1796875" style="33"/>
    <col min="5" max="5" width="9.1796875" style="33" customWidth="1"/>
    <col min="6" max="16384" width="9.1796875" style="33"/>
  </cols>
  <sheetData>
    <row r="1" spans="2:15" s="27" customFormat="1" x14ac:dyDescent="0.35"/>
    <row r="2" spans="2:15" s="27" customFormat="1" x14ac:dyDescent="0.35"/>
    <row r="3" spans="2:15" s="27" customFormat="1" x14ac:dyDescent="0.35"/>
    <row r="4" spans="2:15" s="27" customFormat="1" ht="18.5" x14ac:dyDescent="0.35">
      <c r="B4" s="28"/>
    </row>
    <row r="5" spans="2:15" s="27" customFormat="1" ht="24" customHeight="1" x14ac:dyDescent="0.35">
      <c r="B5" s="272" t="str">
        <f>'INSTRUCCIONS Sol·licitant'!$B$5</f>
        <v>RESOLUCIÓ EMT/1738/2022, de 3 de juny, per la qual s'aproven les bases reguladores de la línia de subvencions a projectes de Recerca Industrial i Desenvolupament Experimental en l'àmbit del canvi climàtic.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2:15" s="27" customFormat="1" x14ac:dyDescent="0.35"/>
    <row r="7" spans="2:15" s="27" customFormat="1" ht="15" thickBot="1" x14ac:dyDescent="0.4">
      <c r="B7" s="29" t="s">
        <v>128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s="27" customFormat="1" ht="7.5" customHeight="1" x14ac:dyDescent="0.3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s="27" customFormat="1" ht="30" customHeight="1" x14ac:dyDescent="0.35">
      <c r="B9" s="365" t="s">
        <v>127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</row>
    <row r="11" spans="2:15" x14ac:dyDescent="0.35">
      <c r="B11" s="362" t="s">
        <v>86</v>
      </c>
      <c r="C11" s="362"/>
      <c r="D11" s="362"/>
      <c r="E11" s="363">
        <f>'EMPRESA 1 - Líder'!$E$7</f>
        <v>0</v>
      </c>
      <c r="F11" s="363"/>
      <c r="G11" s="363"/>
      <c r="H11" s="363"/>
      <c r="I11" s="363"/>
      <c r="J11" s="363"/>
      <c r="K11" s="31"/>
      <c r="L11" s="32"/>
      <c r="M11" s="32"/>
      <c r="N11" s="32"/>
      <c r="O11" s="32"/>
    </row>
    <row r="13" spans="2:15" x14ac:dyDescent="0.35">
      <c r="B13" s="364" t="s">
        <v>126</v>
      </c>
      <c r="C13" s="364"/>
      <c r="D13" s="364"/>
      <c r="E13" s="364"/>
      <c r="F13" s="364"/>
      <c r="G13" s="364"/>
      <c r="H13" s="364"/>
      <c r="I13" s="364" t="s">
        <v>83</v>
      </c>
      <c r="J13" s="364"/>
      <c r="K13" s="364"/>
      <c r="L13" s="364"/>
      <c r="M13" s="364"/>
      <c r="N13" s="364"/>
      <c r="O13" s="364"/>
    </row>
    <row r="14" spans="2:15" x14ac:dyDescent="0.35">
      <c r="B14" s="366">
        <f>'EMPRESA 1 - Líder'!$C$92</f>
        <v>0</v>
      </c>
      <c r="C14" s="366"/>
      <c r="D14" s="366"/>
      <c r="E14" s="366"/>
      <c r="F14" s="366"/>
      <c r="G14" s="366"/>
      <c r="H14" s="366"/>
      <c r="I14" s="366">
        <f>'EMPRESA 1 - Líder'!$F$92</f>
        <v>0</v>
      </c>
      <c r="J14" s="366"/>
      <c r="K14" s="366"/>
      <c r="L14" s="366"/>
      <c r="M14" s="366"/>
      <c r="N14" s="366"/>
      <c r="O14" s="366"/>
    </row>
    <row r="15" spans="2:15" x14ac:dyDescent="0.35">
      <c r="B15" s="364" t="s">
        <v>89</v>
      </c>
      <c r="C15" s="364"/>
      <c r="D15" s="364"/>
      <c r="E15" s="364"/>
      <c r="F15" s="364"/>
      <c r="G15" s="364"/>
      <c r="H15" s="364"/>
      <c r="I15" s="364" t="s">
        <v>82</v>
      </c>
      <c r="J15" s="364"/>
      <c r="K15" s="364"/>
      <c r="L15" s="364"/>
      <c r="M15" s="364"/>
      <c r="N15" s="364"/>
      <c r="O15" s="364"/>
    </row>
    <row r="16" spans="2:15" s="238" customFormat="1" x14ac:dyDescent="0.35">
      <c r="B16" s="366">
        <f>'EMPRESA 1 - Líder'!$C$94</f>
        <v>0</v>
      </c>
      <c r="C16" s="367"/>
      <c r="D16" s="367"/>
      <c r="E16" s="367"/>
      <c r="F16" s="367"/>
      <c r="G16" s="367"/>
      <c r="H16" s="367"/>
      <c r="I16" s="366">
        <f>'EMPRESA 1 - Líder'!$F$94</f>
        <v>0</v>
      </c>
      <c r="J16" s="367"/>
      <c r="K16" s="367"/>
      <c r="L16" s="367"/>
      <c r="M16" s="367"/>
      <c r="N16" s="367"/>
      <c r="O16" s="367"/>
    </row>
    <row r="17" spans="2:15" x14ac:dyDescent="0.35">
      <c r="C17" s="27"/>
      <c r="D17" s="27"/>
      <c r="E17" s="27"/>
      <c r="I17" s="364" t="s">
        <v>81</v>
      </c>
      <c r="J17" s="364"/>
      <c r="K17" s="364"/>
      <c r="L17" s="364"/>
      <c r="M17" s="364"/>
      <c r="N17" s="364"/>
      <c r="O17" s="364"/>
    </row>
    <row r="18" spans="2:15" x14ac:dyDescent="0.35">
      <c r="C18" s="27"/>
      <c r="D18" s="27"/>
      <c r="E18" s="27"/>
      <c r="I18" s="366">
        <f>'EMPRESA 1 - Líder'!$F$96</f>
        <v>0</v>
      </c>
      <c r="J18" s="366"/>
      <c r="K18" s="366"/>
      <c r="L18" s="366"/>
      <c r="M18" s="366"/>
      <c r="N18" s="366"/>
      <c r="O18" s="366"/>
    </row>
    <row r="20" spans="2:15" x14ac:dyDescent="0.35">
      <c r="B20" s="368" t="s">
        <v>68</v>
      </c>
      <c r="C20" s="368"/>
      <c r="D20" s="368"/>
      <c r="E20" s="369">
        <f>'BENEFICIARI 2'!E7</f>
        <v>0</v>
      </c>
      <c r="F20" s="369"/>
      <c r="G20" s="369"/>
      <c r="H20" s="369"/>
      <c r="I20" s="369"/>
      <c r="J20" s="369"/>
      <c r="K20" s="31"/>
      <c r="L20" s="32"/>
      <c r="M20" s="32"/>
      <c r="N20" s="32"/>
      <c r="O20" s="32"/>
    </row>
    <row r="22" spans="2:15" x14ac:dyDescent="0.35">
      <c r="B22" s="364" t="s">
        <v>126</v>
      </c>
      <c r="C22" s="364"/>
      <c r="D22" s="364"/>
      <c r="E22" s="364"/>
      <c r="F22" s="364"/>
      <c r="G22" s="364"/>
      <c r="H22" s="364"/>
      <c r="I22" s="364" t="s">
        <v>83</v>
      </c>
      <c r="J22" s="364"/>
      <c r="K22" s="364"/>
      <c r="L22" s="364"/>
      <c r="M22" s="364"/>
      <c r="N22" s="364"/>
      <c r="O22" s="364"/>
    </row>
    <row r="23" spans="2:15" x14ac:dyDescent="0.35">
      <c r="B23" s="366">
        <f>'BENEFICIARI 2'!C91</f>
        <v>0</v>
      </c>
      <c r="C23" s="366"/>
      <c r="D23" s="366"/>
      <c r="E23" s="366"/>
      <c r="F23" s="366"/>
      <c r="G23" s="366"/>
      <c r="H23" s="366"/>
      <c r="I23" s="366">
        <f>'BENEFICIARI 2'!F91</f>
        <v>0</v>
      </c>
      <c r="J23" s="366"/>
      <c r="K23" s="366"/>
      <c r="L23" s="366"/>
      <c r="M23" s="366"/>
      <c r="N23" s="366"/>
      <c r="O23" s="366"/>
    </row>
    <row r="24" spans="2:15" x14ac:dyDescent="0.35">
      <c r="B24" s="364" t="s">
        <v>89</v>
      </c>
      <c r="C24" s="364"/>
      <c r="D24" s="364"/>
      <c r="E24" s="364"/>
      <c r="F24" s="364"/>
      <c r="G24" s="364"/>
      <c r="H24" s="364"/>
      <c r="I24" s="364" t="s">
        <v>82</v>
      </c>
      <c r="J24" s="364"/>
      <c r="K24" s="364"/>
      <c r="L24" s="364"/>
      <c r="M24" s="364"/>
      <c r="N24" s="364"/>
      <c r="O24" s="364"/>
    </row>
    <row r="25" spans="2:15" x14ac:dyDescent="0.35">
      <c r="B25" s="366">
        <f>'BENEFICIARI 2'!C93</f>
        <v>0</v>
      </c>
      <c r="C25" s="366"/>
      <c r="D25" s="366"/>
      <c r="E25" s="366"/>
      <c r="F25" s="366"/>
      <c r="G25" s="366"/>
      <c r="H25" s="366"/>
      <c r="I25" s="366">
        <f>'BENEFICIARI 2'!F93</f>
        <v>0</v>
      </c>
      <c r="J25" s="366"/>
      <c r="K25" s="366"/>
      <c r="L25" s="366"/>
      <c r="M25" s="366"/>
      <c r="N25" s="366"/>
      <c r="O25" s="366"/>
    </row>
    <row r="26" spans="2:15" x14ac:dyDescent="0.35">
      <c r="C26" s="27"/>
      <c r="D26" s="27"/>
      <c r="E26" s="27"/>
      <c r="I26" s="364" t="s">
        <v>81</v>
      </c>
      <c r="J26" s="364"/>
      <c r="K26" s="364"/>
      <c r="L26" s="364"/>
      <c r="M26" s="364"/>
      <c r="N26" s="364"/>
      <c r="O26" s="364"/>
    </row>
    <row r="27" spans="2:15" x14ac:dyDescent="0.35">
      <c r="C27" s="27"/>
      <c r="D27" s="27"/>
      <c r="E27" s="27"/>
      <c r="I27" s="366">
        <f>'BENEFICIARI 2'!F95</f>
        <v>0</v>
      </c>
      <c r="J27" s="366"/>
      <c r="K27" s="366"/>
      <c r="L27" s="366"/>
      <c r="M27" s="366"/>
      <c r="N27" s="366"/>
      <c r="O27" s="366"/>
    </row>
    <row r="28" spans="2:15" x14ac:dyDescent="0.35">
      <c r="C28" s="27"/>
      <c r="D28" s="27"/>
      <c r="E28" s="27"/>
      <c r="I28" s="34"/>
      <c r="J28" s="34"/>
      <c r="K28" s="34"/>
      <c r="L28" s="34"/>
      <c r="M28" s="34"/>
      <c r="N28" s="34"/>
      <c r="O28" s="34"/>
    </row>
    <row r="30" spans="2:15" x14ac:dyDescent="0.35">
      <c r="B30" s="368" t="s">
        <v>84</v>
      </c>
      <c r="C30" s="368"/>
      <c r="D30" s="368"/>
      <c r="E30" s="369">
        <f>'BENEFICIARI 3'!E7</f>
        <v>0</v>
      </c>
      <c r="F30" s="369"/>
      <c r="G30" s="369"/>
      <c r="H30" s="369"/>
      <c r="I30" s="369"/>
      <c r="J30" s="369"/>
      <c r="K30" s="31"/>
      <c r="L30" s="32"/>
      <c r="M30" s="32"/>
      <c r="N30" s="32"/>
      <c r="O30" s="32"/>
    </row>
    <row r="32" spans="2:15" x14ac:dyDescent="0.35">
      <c r="B32" s="364" t="s">
        <v>126</v>
      </c>
      <c r="C32" s="364"/>
      <c r="D32" s="364"/>
      <c r="E32" s="364"/>
      <c r="F32" s="364"/>
      <c r="G32" s="364"/>
      <c r="H32" s="364"/>
      <c r="I32" s="364" t="s">
        <v>83</v>
      </c>
      <c r="J32" s="364"/>
      <c r="K32" s="364"/>
      <c r="L32" s="364"/>
      <c r="M32" s="364"/>
      <c r="N32" s="364"/>
      <c r="O32" s="364"/>
    </row>
    <row r="33" spans="2:15" x14ac:dyDescent="0.35">
      <c r="B33" s="366">
        <f>'BENEFICIARI 3'!C91</f>
        <v>0</v>
      </c>
      <c r="C33" s="366"/>
      <c r="D33" s="366"/>
      <c r="E33" s="366"/>
      <c r="F33" s="366"/>
      <c r="G33" s="366"/>
      <c r="H33" s="366"/>
      <c r="I33" s="366">
        <f>'BENEFICIARI 3'!F91</f>
        <v>0</v>
      </c>
      <c r="J33" s="366"/>
      <c r="K33" s="366"/>
      <c r="L33" s="366"/>
      <c r="M33" s="366"/>
      <c r="N33" s="366"/>
      <c r="O33" s="366"/>
    </row>
    <row r="34" spans="2:15" x14ac:dyDescent="0.35">
      <c r="B34" s="364" t="s">
        <v>89</v>
      </c>
      <c r="C34" s="364"/>
      <c r="D34" s="364"/>
      <c r="E34" s="364"/>
      <c r="F34" s="364"/>
      <c r="G34" s="364"/>
      <c r="H34" s="364"/>
      <c r="I34" s="364" t="s">
        <v>82</v>
      </c>
      <c r="J34" s="364"/>
      <c r="K34" s="364"/>
      <c r="L34" s="364"/>
      <c r="M34" s="364"/>
      <c r="N34" s="364"/>
      <c r="O34" s="364"/>
    </row>
    <row r="35" spans="2:15" x14ac:dyDescent="0.35">
      <c r="B35" s="366">
        <f>'BENEFICIARI 3'!C93</f>
        <v>0</v>
      </c>
      <c r="C35" s="366"/>
      <c r="D35" s="366"/>
      <c r="E35" s="366"/>
      <c r="F35" s="366"/>
      <c r="G35" s="366"/>
      <c r="H35" s="366"/>
      <c r="I35" s="366">
        <f>'BENEFICIARI 3'!F93</f>
        <v>0</v>
      </c>
      <c r="J35" s="366"/>
      <c r="K35" s="366"/>
      <c r="L35" s="366"/>
      <c r="M35" s="366"/>
      <c r="N35" s="366"/>
      <c r="O35" s="366"/>
    </row>
    <row r="36" spans="2:15" x14ac:dyDescent="0.35">
      <c r="C36" s="27"/>
      <c r="D36" s="27"/>
      <c r="E36" s="27"/>
      <c r="I36" s="364" t="s">
        <v>81</v>
      </c>
      <c r="J36" s="364"/>
      <c r="K36" s="364"/>
      <c r="L36" s="364"/>
      <c r="M36" s="364"/>
      <c r="N36" s="364"/>
      <c r="O36" s="364"/>
    </row>
    <row r="37" spans="2:15" x14ac:dyDescent="0.35">
      <c r="C37" s="27"/>
      <c r="D37" s="27"/>
      <c r="E37" s="27"/>
      <c r="I37" s="366">
        <f>'BENEFICIARI 3'!F95</f>
        <v>0</v>
      </c>
      <c r="J37" s="366"/>
      <c r="K37" s="366"/>
      <c r="L37" s="366"/>
      <c r="M37" s="366"/>
      <c r="N37" s="366"/>
      <c r="O37" s="366"/>
    </row>
    <row r="38" spans="2:15" x14ac:dyDescent="0.35">
      <c r="C38" s="27"/>
      <c r="D38" s="27"/>
      <c r="E38" s="27"/>
      <c r="I38" s="34"/>
      <c r="J38" s="34"/>
      <c r="K38" s="34"/>
      <c r="L38" s="34"/>
      <c r="M38" s="34"/>
      <c r="N38" s="34"/>
      <c r="O38" s="34"/>
    </row>
    <row r="40" spans="2:15" x14ac:dyDescent="0.35">
      <c r="B40" s="368" t="s">
        <v>85</v>
      </c>
      <c r="C40" s="368"/>
      <c r="D40" s="368"/>
      <c r="E40" s="369">
        <f>'BENEFICIARI 4'!E7</f>
        <v>0</v>
      </c>
      <c r="F40" s="369"/>
      <c r="G40" s="369"/>
      <c r="H40" s="369"/>
      <c r="I40" s="369"/>
      <c r="J40" s="369"/>
      <c r="K40" s="31"/>
      <c r="L40" s="32"/>
      <c r="M40" s="32"/>
      <c r="N40" s="32"/>
      <c r="O40" s="32"/>
    </row>
    <row r="42" spans="2:15" x14ac:dyDescent="0.35">
      <c r="B42" s="364" t="s">
        <v>126</v>
      </c>
      <c r="C42" s="364"/>
      <c r="D42" s="364"/>
      <c r="E42" s="364"/>
      <c r="F42" s="364"/>
      <c r="G42" s="364"/>
      <c r="H42" s="364"/>
      <c r="I42" s="364" t="s">
        <v>83</v>
      </c>
      <c r="J42" s="364"/>
      <c r="K42" s="364"/>
      <c r="L42" s="364"/>
      <c r="M42" s="364"/>
      <c r="N42" s="364"/>
      <c r="O42" s="364"/>
    </row>
    <row r="43" spans="2:15" x14ac:dyDescent="0.35">
      <c r="B43" s="366">
        <f>'BENEFICIARI 4'!C91</f>
        <v>0</v>
      </c>
      <c r="C43" s="366"/>
      <c r="D43" s="366"/>
      <c r="E43" s="366"/>
      <c r="F43" s="366"/>
      <c r="G43" s="366"/>
      <c r="H43" s="366"/>
      <c r="I43" s="366">
        <f>'BENEFICIARI 4'!F91</f>
        <v>0</v>
      </c>
      <c r="J43" s="366"/>
      <c r="K43" s="366"/>
      <c r="L43" s="366"/>
      <c r="M43" s="366"/>
      <c r="N43" s="366"/>
      <c r="O43" s="366"/>
    </row>
    <row r="44" spans="2:15" x14ac:dyDescent="0.35">
      <c r="B44" s="364" t="s">
        <v>89</v>
      </c>
      <c r="C44" s="364"/>
      <c r="D44" s="364"/>
      <c r="E44" s="364"/>
      <c r="F44" s="364"/>
      <c r="G44" s="364"/>
      <c r="H44" s="364"/>
      <c r="I44" s="364" t="s">
        <v>82</v>
      </c>
      <c r="J44" s="364"/>
      <c r="K44" s="364"/>
      <c r="L44" s="364"/>
      <c r="M44" s="364"/>
      <c r="N44" s="364"/>
      <c r="O44" s="364"/>
    </row>
    <row r="45" spans="2:15" x14ac:dyDescent="0.35">
      <c r="B45" s="366">
        <f>'BENEFICIARI 4'!C93</f>
        <v>0</v>
      </c>
      <c r="C45" s="366"/>
      <c r="D45" s="366"/>
      <c r="E45" s="366"/>
      <c r="F45" s="366"/>
      <c r="G45" s="366"/>
      <c r="H45" s="366"/>
      <c r="I45" s="366">
        <f>'BENEFICIARI 4'!F93</f>
        <v>0</v>
      </c>
      <c r="J45" s="366"/>
      <c r="K45" s="366"/>
      <c r="L45" s="366"/>
      <c r="M45" s="366"/>
      <c r="N45" s="366"/>
      <c r="O45" s="366"/>
    </row>
    <row r="46" spans="2:15" x14ac:dyDescent="0.35">
      <c r="C46" s="27"/>
      <c r="D46" s="27"/>
      <c r="E46" s="27"/>
      <c r="I46" s="364" t="s">
        <v>81</v>
      </c>
      <c r="J46" s="364"/>
      <c r="K46" s="364"/>
      <c r="L46" s="364"/>
      <c r="M46" s="364"/>
      <c r="N46" s="364"/>
      <c r="O46" s="364"/>
    </row>
    <row r="47" spans="2:15" x14ac:dyDescent="0.35">
      <c r="C47" s="27"/>
      <c r="D47" s="27"/>
      <c r="E47" s="27"/>
      <c r="I47" s="366">
        <f>'BENEFICIARI 4'!F95</f>
        <v>0</v>
      </c>
      <c r="J47" s="366"/>
      <c r="K47" s="366"/>
      <c r="L47" s="366"/>
      <c r="M47" s="366"/>
      <c r="N47" s="366"/>
      <c r="O47" s="366"/>
    </row>
    <row r="51" spans="2:15" ht="16" thickBot="1" x14ac:dyDescent="0.4">
      <c r="B51" s="370" t="s">
        <v>87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</row>
    <row r="53" spans="2:15" ht="15.5" x14ac:dyDescent="0.35">
      <c r="B53" s="371" t="s">
        <v>88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4" t="s">
        <v>81</v>
      </c>
      <c r="M53" s="374"/>
      <c r="N53" s="374"/>
      <c r="O53" s="374"/>
    </row>
    <row r="54" spans="2:15" x14ac:dyDescent="0.35">
      <c r="B54" s="372">
        <f>'EMPRESA 1 - Líder'!$E$7</f>
        <v>0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5">
        <f>'EMPRESA 1 - Líder'!$F$96</f>
        <v>0</v>
      </c>
      <c r="M54" s="376"/>
      <c r="N54" s="376"/>
      <c r="O54" s="376"/>
    </row>
    <row r="55" spans="2:15" x14ac:dyDescent="0.35">
      <c r="B55" s="373">
        <f>'BENEFICIARI 2'!E7</f>
        <v>0</v>
      </c>
      <c r="C55" s="373"/>
      <c r="D55" s="373"/>
      <c r="E55" s="373"/>
      <c r="F55" s="373"/>
      <c r="G55" s="373"/>
      <c r="H55" s="373"/>
      <c r="I55" s="373"/>
      <c r="J55" s="373"/>
      <c r="K55" s="373"/>
      <c r="L55" s="375">
        <f>'BENEFICIARI 2'!F95</f>
        <v>0</v>
      </c>
      <c r="M55" s="376"/>
      <c r="N55" s="376"/>
      <c r="O55" s="376"/>
    </row>
    <row r="56" spans="2:15" x14ac:dyDescent="0.35">
      <c r="B56" s="373">
        <f>'BENEFICIARI 3'!E7</f>
        <v>0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5">
        <f>'BENEFICIARI 3'!F95</f>
        <v>0</v>
      </c>
      <c r="M56" s="376"/>
      <c r="N56" s="376"/>
      <c r="O56" s="376"/>
    </row>
    <row r="57" spans="2:15" x14ac:dyDescent="0.35">
      <c r="B57" s="373">
        <f>'BENEFICIARI 4'!E7</f>
        <v>0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5">
        <f>'BENEFICIARI 4'!F95</f>
        <v>0</v>
      </c>
      <c r="M57" s="376"/>
      <c r="N57" s="376"/>
      <c r="O57" s="376"/>
    </row>
    <row r="58" spans="2:15" x14ac:dyDescent="0.3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6"/>
    </row>
    <row r="59" spans="2:15" ht="15" thickBot="1" x14ac:dyDescent="0.4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</sheetData>
  <sheetProtection algorithmName="SHA-512" hashValue="rxtw28Hy7NAoKLqOqsfFswrz+eCqno2wJ6nuw1yfCHOgLJ6x1MY27rNlKJ+skOAfbMDUSI/s4X9prQ45hZYQrA==" saltValue="JafSfNWtq/ls5VepdQwdaA==" spinCount="100000" sheet="1" objects="1" scenarios="1"/>
  <mergeCells count="61">
    <mergeCell ref="B56:K56"/>
    <mergeCell ref="B57:K57"/>
    <mergeCell ref="L53:O53"/>
    <mergeCell ref="L54:O54"/>
    <mergeCell ref="L55:O55"/>
    <mergeCell ref="L56:O56"/>
    <mergeCell ref="L57:O57"/>
    <mergeCell ref="B51:O51"/>
    <mergeCell ref="B53:K53"/>
    <mergeCell ref="B54:K54"/>
    <mergeCell ref="B55:K55"/>
    <mergeCell ref="B42:H42"/>
    <mergeCell ref="I42:O42"/>
    <mergeCell ref="I46:O46"/>
    <mergeCell ref="I47:O47"/>
    <mergeCell ref="B43:H43"/>
    <mergeCell ref="I43:O43"/>
    <mergeCell ref="B44:H44"/>
    <mergeCell ref="I44:O44"/>
    <mergeCell ref="B45:H45"/>
    <mergeCell ref="I45:O45"/>
    <mergeCell ref="B35:H35"/>
    <mergeCell ref="I35:O35"/>
    <mergeCell ref="I36:O36"/>
    <mergeCell ref="I37:O37"/>
    <mergeCell ref="B40:D40"/>
    <mergeCell ref="E40:J40"/>
    <mergeCell ref="B32:H32"/>
    <mergeCell ref="I32:O32"/>
    <mergeCell ref="B33:H33"/>
    <mergeCell ref="I33:O33"/>
    <mergeCell ref="B34:H34"/>
    <mergeCell ref="I34:O34"/>
    <mergeCell ref="B24:H24"/>
    <mergeCell ref="I24:O24"/>
    <mergeCell ref="I26:O26"/>
    <mergeCell ref="I27:O27"/>
    <mergeCell ref="B30:D30"/>
    <mergeCell ref="E30:J30"/>
    <mergeCell ref="I14:O14"/>
    <mergeCell ref="B25:H25"/>
    <mergeCell ref="I25:O25"/>
    <mergeCell ref="B14:H14"/>
    <mergeCell ref="B15:H15"/>
    <mergeCell ref="B16:H16"/>
    <mergeCell ref="I15:O15"/>
    <mergeCell ref="I16:O16"/>
    <mergeCell ref="I17:O17"/>
    <mergeCell ref="I18:O18"/>
    <mergeCell ref="B20:D20"/>
    <mergeCell ref="E20:J20"/>
    <mergeCell ref="B22:H22"/>
    <mergeCell ref="I22:O22"/>
    <mergeCell ref="B23:H23"/>
    <mergeCell ref="I23:O23"/>
    <mergeCell ref="B5:O5"/>
    <mergeCell ref="B11:D11"/>
    <mergeCell ref="E11:J11"/>
    <mergeCell ref="B13:H13"/>
    <mergeCell ref="I13:O13"/>
    <mergeCell ref="B9:O9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A4EA-BEDC-4251-AE58-9D26C5F0257B}">
  <sheetPr codeName="Full7"/>
  <dimension ref="B5:Q98"/>
  <sheetViews>
    <sheetView zoomScale="120" zoomScaleNormal="120" workbookViewId="0">
      <selection activeCell="T20" sqref="T20"/>
    </sheetView>
  </sheetViews>
  <sheetFormatPr defaultColWidth="9.1796875" defaultRowHeight="14.5" x14ac:dyDescent="0.35"/>
  <cols>
    <col min="1" max="1" width="9.1796875" style="27"/>
    <col min="2" max="2" width="15" style="27" customWidth="1"/>
    <col min="3" max="3" width="16.1796875" style="27" customWidth="1"/>
    <col min="4" max="4" width="9.1796875" style="27" customWidth="1"/>
    <col min="5" max="5" width="27.453125" style="27" customWidth="1"/>
    <col min="6" max="6" width="9.1796875" style="27"/>
    <col min="7" max="7" width="17.26953125" style="27" customWidth="1"/>
    <col min="8" max="8" width="15.81640625" style="27" customWidth="1"/>
    <col min="9" max="9" width="17.26953125" style="27" customWidth="1"/>
    <col min="10" max="10" width="17.26953125" style="27" hidden="1" customWidth="1"/>
    <col min="11" max="11" width="18.453125" style="27" hidden="1" customWidth="1"/>
    <col min="12" max="12" width="19.1796875" style="228" hidden="1" customWidth="1"/>
    <col min="13" max="15" width="20" style="27" hidden="1" customWidth="1"/>
    <col min="16" max="16" width="13.453125" style="27" hidden="1" customWidth="1"/>
    <col min="17" max="17" width="11.54296875" style="27" hidden="1" customWidth="1"/>
    <col min="18" max="18" width="15.54296875" style="27" bestFit="1" customWidth="1"/>
    <col min="19" max="19" width="15.453125" style="27" customWidth="1"/>
    <col min="20" max="20" width="14.1796875" style="27" customWidth="1"/>
    <col min="21" max="21" width="11.7265625" style="27" bestFit="1" customWidth="1"/>
    <col min="22" max="16384" width="9.1796875" style="27"/>
  </cols>
  <sheetData>
    <row r="5" spans="2:16" x14ac:dyDescent="0.35">
      <c r="B5" s="438" t="str">
        <f>'INSTRUCCIONS Sol·licitant'!$B$5</f>
        <v>RESOLUCIÓ EMT/1738/2022, de 3 de juny, per la qual s'aproven les bases reguladores de la línia de subvencions a projectes de Recerca Industrial i Desenvolupament Experimental en l'àmbit del canvi climàtic.</v>
      </c>
      <c r="C5" s="438"/>
      <c r="D5" s="438"/>
      <c r="E5" s="438"/>
      <c r="F5" s="438"/>
      <c r="G5" s="438"/>
      <c r="H5" s="438"/>
      <c r="I5" s="438"/>
      <c r="J5" s="177"/>
      <c r="K5" s="177"/>
      <c r="L5" s="177"/>
      <c r="M5" s="177"/>
      <c r="N5" s="177"/>
    </row>
    <row r="6" spans="2:16" x14ac:dyDescent="0.35">
      <c r="B6" s="438"/>
      <c r="C6" s="438"/>
      <c r="D6" s="438"/>
      <c r="E6" s="438"/>
      <c r="F6" s="438"/>
      <c r="G6" s="438"/>
      <c r="H6" s="438"/>
      <c r="I6" s="438"/>
      <c r="J6" s="177"/>
      <c r="K6" s="177"/>
      <c r="L6" s="177"/>
      <c r="M6" s="177"/>
      <c r="N6" s="177"/>
    </row>
    <row r="7" spans="2:16" ht="15" thickBot="1" x14ac:dyDescent="0.4">
      <c r="B7" s="30"/>
      <c r="C7" s="30"/>
      <c r="D7" s="30"/>
      <c r="E7" s="30"/>
      <c r="F7" s="30"/>
      <c r="G7" s="30"/>
      <c r="H7" s="30"/>
      <c r="I7" s="30"/>
      <c r="J7" s="30"/>
      <c r="K7" s="30"/>
      <c r="L7" s="178"/>
      <c r="M7" s="30"/>
      <c r="N7" s="30"/>
      <c r="O7" s="30"/>
      <c r="P7" s="30"/>
    </row>
    <row r="9" spans="2:16" ht="20.25" customHeight="1" x14ac:dyDescent="0.35">
      <c r="B9" s="391" t="str">
        <f>'EMPRESA 1 - Líder'!B13:D13</f>
        <v>Codi projecte</v>
      </c>
      <c r="C9" s="392"/>
      <c r="D9" s="299">
        <f>'EMPRESA 1 - Líder'!E13</f>
        <v>0</v>
      </c>
      <c r="E9" s="300"/>
      <c r="F9" s="393" t="str">
        <f>'EMPRESA 1 - Líder'!B12</f>
        <v>Tipus de línia</v>
      </c>
      <c r="G9" s="391"/>
      <c r="H9" s="388">
        <f>'EMPRESA 1 - Líder'!E12</f>
        <v>0</v>
      </c>
      <c r="I9" s="388"/>
      <c r="J9" s="179"/>
      <c r="K9" s="180"/>
      <c r="L9" s="180"/>
      <c r="M9" s="180"/>
      <c r="N9" s="180"/>
      <c r="O9" s="180"/>
      <c r="P9" s="180"/>
    </row>
    <row r="10" spans="2:16" ht="15" thickBot="1" x14ac:dyDescent="0.4"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1"/>
      <c r="M10" s="240"/>
      <c r="N10" s="240"/>
      <c r="O10" s="240"/>
    </row>
    <row r="11" spans="2:16" ht="45" customHeight="1" thickBot="1" x14ac:dyDescent="0.4">
      <c r="B11" s="313" t="s">
        <v>55</v>
      </c>
      <c r="C11" s="315"/>
      <c r="D11" s="313" t="s">
        <v>54</v>
      </c>
      <c r="E11" s="315"/>
      <c r="F11" s="313" t="s">
        <v>49</v>
      </c>
      <c r="G11" s="315"/>
      <c r="H11" s="239" t="s">
        <v>56</v>
      </c>
      <c r="I11" s="239" t="s">
        <v>120</v>
      </c>
      <c r="J11" s="156" t="s">
        <v>160</v>
      </c>
      <c r="K11" s="156" t="s">
        <v>178</v>
      </c>
      <c r="L11" s="156" t="s">
        <v>161</v>
      </c>
      <c r="M11" s="156" t="s">
        <v>162</v>
      </c>
      <c r="N11" s="156" t="s">
        <v>59</v>
      </c>
      <c r="O11" s="156" t="s">
        <v>60</v>
      </c>
      <c r="P11" s="156" t="s">
        <v>64</v>
      </c>
    </row>
    <row r="12" spans="2:16" x14ac:dyDescent="0.35">
      <c r="B12" s="394" t="str">
        <f>$B$43</f>
        <v>EMPRESA 1  - Líder</v>
      </c>
      <c r="C12" s="395"/>
      <c r="D12" s="404">
        <f>$E$43</f>
        <v>0</v>
      </c>
      <c r="E12" s="405"/>
      <c r="F12" s="401">
        <f>$F$43</f>
        <v>0</v>
      </c>
      <c r="G12" s="401"/>
      <c r="H12" s="181">
        <f>IF(AND(F12="Gran empresa",D13=0),Desplegables!F35,IF(AND(F12="Mitjana empresa",D13=0),Desplegables!F34,IF(AND(F12="Petita empresa",D13=0),Desplegables!$F$33,IF(AND(F12="Gran empresa"),Desplegables!$D$35,IF(AND(F12="Mitjana empresa"),Desplegables!$D$34,IF(AND(F12="Petita empresa"),Desplegables!F33,IF(AND(F12="Agent TECNIO"),Desplegables!$D$36,)))))))</f>
        <v>0</v>
      </c>
      <c r="I12" s="182">
        <f>IF($J$54=0,0,$J$54/$J$38)</f>
        <v>0</v>
      </c>
      <c r="J12" s="183">
        <f>N54</f>
        <v>0</v>
      </c>
      <c r="K12" s="183">
        <f>IF(F12="Petita empresa",Desplegables!$H$19*Desplegables!$J$29,IF(F12="Mitjana empresa",Desplegables!$H$19*Desplegables!$J$30,IF(F12="Gran empresa",Desplegables!$H$19*Desplegables!$J$31,IF(F12="Acreditat TECNIO",Desplegables!$H$22*Desplegables!$J$32,))))</f>
        <v>0</v>
      </c>
      <c r="L12" s="183">
        <f>J54</f>
        <v>0</v>
      </c>
      <c r="M12" s="184">
        <f>N54</f>
        <v>0</v>
      </c>
      <c r="N12" s="184">
        <f>L45</f>
        <v>0</v>
      </c>
      <c r="O12" s="183">
        <f>L49</f>
        <v>0</v>
      </c>
      <c r="P12" s="183">
        <f>L53</f>
        <v>0</v>
      </c>
    </row>
    <row r="13" spans="2:16" x14ac:dyDescent="0.35">
      <c r="B13" s="396" t="str">
        <f>$B$57</f>
        <v>BENEFICIARI 2</v>
      </c>
      <c r="C13" s="397"/>
      <c r="D13" s="396">
        <f>$E$57</f>
        <v>0</v>
      </c>
      <c r="E13" s="397"/>
      <c r="F13" s="402">
        <f>$F$57</f>
        <v>0</v>
      </c>
      <c r="G13" s="402"/>
      <c r="H13" s="185">
        <f>IF(AND($F$13="Gran empresa"),Desplegables!$D$35,IF(AND($F$13="Mitjana empresa"),Desplegables!$D$34,IF(AND($F$13="Petita empresa"),Desplegables!$D$33,IF(AND($F$13="Agent TECNIO"),Desplegables!$DY$36,))))</f>
        <v>0</v>
      </c>
      <c r="I13" s="186">
        <f>IF($J$68=0,0,$J$68/$J$38)</f>
        <v>0</v>
      </c>
      <c r="J13" s="183">
        <f>N68</f>
        <v>0</v>
      </c>
      <c r="K13" s="183">
        <f>IF(F13="Petita empresa",Desplegables!$H$19*Desplegables!$J$29,IF(F13="Mitjana empresa",Desplegables!$H$19*Desplegables!$J$30,IF(F13="Gran empresa",Desplegables!$H$19*Desplegables!$J$31,IF(F13="Acreditat TECNIO",Desplegables!$H$22*Desplegables!$J$32,))))</f>
        <v>0</v>
      </c>
      <c r="L13" s="183">
        <f>J68</f>
        <v>0</v>
      </c>
      <c r="M13" s="184">
        <f>N68</f>
        <v>0</v>
      </c>
      <c r="N13" s="184">
        <f>L59</f>
        <v>0</v>
      </c>
      <c r="O13" s="183">
        <f>L63</f>
        <v>0</v>
      </c>
      <c r="P13" s="183">
        <f>L67</f>
        <v>0</v>
      </c>
    </row>
    <row r="14" spans="2:16" x14ac:dyDescent="0.35">
      <c r="B14" s="396" t="str">
        <f>$B$71</f>
        <v>BENEFICIARI 3</v>
      </c>
      <c r="C14" s="397"/>
      <c r="D14" s="396">
        <f>$E$71</f>
        <v>0</v>
      </c>
      <c r="E14" s="397"/>
      <c r="F14" s="402">
        <f>$F$71</f>
        <v>0</v>
      </c>
      <c r="G14" s="402"/>
      <c r="H14" s="185">
        <f>IF(AND($F$14="Gran empresa"),Desplegables!$D$35,IF(AND($F$14="Mitjana empresa"),Desplegables!$D$34,IF(AND($F$14="Petita empresa"),Desplegables!$D$33,IF(AND($F$14="Agent TECNIO"),Desplegables!$D$36,))))</f>
        <v>0</v>
      </c>
      <c r="I14" s="186">
        <f>IF($J$82=0,0,$J$82/$J$38)</f>
        <v>0</v>
      </c>
      <c r="J14" s="183">
        <f>N82</f>
        <v>0</v>
      </c>
      <c r="K14" s="183">
        <f>IF(F14="Petita empresa",Desplegables!$H$19*Desplegables!$J$29,IF(F14="Mitjana empresa",Desplegables!$H$19*Desplegables!$J$30,IF(F14="Gran empresa",Desplegables!$H$19*Desplegables!$J$31,IF(F14="Acreditat TECNIO",Desplegables!$H$22*Desplegables!$J$32,))))</f>
        <v>0</v>
      </c>
      <c r="L14" s="183">
        <f>J82</f>
        <v>0</v>
      </c>
      <c r="M14" s="184">
        <f>N82</f>
        <v>0</v>
      </c>
      <c r="N14" s="184">
        <f>L73</f>
        <v>0</v>
      </c>
      <c r="O14" s="184">
        <f>L77</f>
        <v>0</v>
      </c>
      <c r="P14" s="184">
        <f>L81</f>
        <v>0</v>
      </c>
    </row>
    <row r="15" spans="2:16" ht="15" thickBot="1" x14ac:dyDescent="0.4">
      <c r="B15" s="398" t="str">
        <f>$B$85</f>
        <v>BENEFICIARI 4</v>
      </c>
      <c r="C15" s="399"/>
      <c r="D15" s="398">
        <f>$E$85</f>
        <v>0</v>
      </c>
      <c r="E15" s="399"/>
      <c r="F15" s="403">
        <f>$F$85</f>
        <v>0</v>
      </c>
      <c r="G15" s="403"/>
      <c r="H15" s="187">
        <f>IF(AND($F$15="Gran empresa"),Desplegables!$D$35,IF(AND($F$15="Mitjana empresa"),Desplegables!$D$34,IF(AND($F$15="Petita empresa"),Desplegables!$D$33,IF(AND($F$15="Agent TECNIO"),Desplegables!$D$36,))))</f>
        <v>0</v>
      </c>
      <c r="I15" s="188">
        <f>IF($J$96=0,0,$J$96/$J$38)</f>
        <v>0</v>
      </c>
      <c r="J15" s="189">
        <f>N96</f>
        <v>0</v>
      </c>
      <c r="K15" s="183">
        <f>IF(F15="Petita empresa",Desplegables!$H$19*Desplegables!$J$29,IF(F15="Mitjana empresa",Desplegables!$H$19*Desplegables!$J$30,IF(F15="Gran empresa",Desplegables!$H$19*Desplegables!$J$31,IF(F15="Acreditat TECNIO",Desplegables!$H$22*Desplegables!$J$32,))))</f>
        <v>0</v>
      </c>
      <c r="L15" s="189">
        <f>J96</f>
        <v>0</v>
      </c>
      <c r="M15" s="190">
        <f>N96</f>
        <v>0</v>
      </c>
      <c r="N15" s="190">
        <f>L87</f>
        <v>0</v>
      </c>
      <c r="O15" s="189">
        <f>L91</f>
        <v>0</v>
      </c>
      <c r="P15" s="189">
        <f>L95</f>
        <v>0</v>
      </c>
    </row>
    <row r="16" spans="2:16" ht="15.5" thickTop="1" thickBot="1" x14ac:dyDescent="0.4">
      <c r="B16" s="406" t="s">
        <v>5</v>
      </c>
      <c r="C16" s="406"/>
      <c r="D16" s="386" t="s">
        <v>53</v>
      </c>
      <c r="E16" s="386"/>
      <c r="F16" s="386"/>
      <c r="G16" s="386"/>
      <c r="H16" s="386"/>
      <c r="I16" s="387"/>
      <c r="J16" s="191">
        <f>SUM(J12:J15)</f>
        <v>0</v>
      </c>
      <c r="K16" s="191">
        <f>SUM(K12:K15)</f>
        <v>0</v>
      </c>
      <c r="L16" s="191">
        <f t="shared" ref="L16:P16" si="0">SUM(L12:L15)</f>
        <v>0</v>
      </c>
      <c r="M16" s="191">
        <f t="shared" si="0"/>
        <v>0</v>
      </c>
      <c r="N16" s="191">
        <f t="shared" si="0"/>
        <v>0</v>
      </c>
      <c r="O16" s="191">
        <f t="shared" si="0"/>
        <v>0</v>
      </c>
      <c r="P16" s="191">
        <f t="shared" si="0"/>
        <v>0</v>
      </c>
    </row>
    <row r="17" spans="2:16" x14ac:dyDescent="0.35">
      <c r="B17" s="192"/>
      <c r="C17" s="192"/>
      <c r="D17" s="192"/>
      <c r="E17" s="192"/>
      <c r="F17" s="192"/>
      <c r="G17" s="192"/>
      <c r="H17" s="193"/>
      <c r="I17" s="193"/>
      <c r="J17" s="194" t="s">
        <v>163</v>
      </c>
      <c r="K17" s="245" t="s">
        <v>181</v>
      </c>
      <c r="L17" s="194" t="s">
        <v>164</v>
      </c>
      <c r="M17" s="195" t="s">
        <v>163</v>
      </c>
      <c r="N17" s="194" t="s">
        <v>165</v>
      </c>
      <c r="O17" s="194" t="s">
        <v>166</v>
      </c>
      <c r="P17" s="194" t="s">
        <v>167</v>
      </c>
    </row>
    <row r="18" spans="2:16" x14ac:dyDescent="0.35">
      <c r="J18" s="196"/>
      <c r="K18" s="197"/>
      <c r="L18" s="197"/>
      <c r="M18" s="196"/>
      <c r="N18" s="196"/>
    </row>
    <row r="19" spans="2:16" ht="15" thickBot="1" x14ac:dyDescent="0.4">
      <c r="B19" s="198" t="s">
        <v>174</v>
      </c>
      <c r="C19" s="199"/>
      <c r="D19" s="199"/>
      <c r="E19" s="199"/>
      <c r="F19" s="199"/>
      <c r="G19" s="199"/>
      <c r="H19" s="200"/>
      <c r="I19" s="200"/>
      <c r="J19" s="196"/>
      <c r="K19" s="197"/>
      <c r="L19" s="197"/>
      <c r="M19" s="196"/>
      <c r="N19" s="196"/>
    </row>
    <row r="20" spans="2:16" x14ac:dyDescent="0.35">
      <c r="C20" s="201"/>
      <c r="D20" s="201"/>
      <c r="E20" s="201"/>
      <c r="F20" s="201"/>
      <c r="G20" s="201"/>
      <c r="H20" s="202"/>
      <c r="I20" s="202"/>
      <c r="J20" s="196"/>
      <c r="K20" s="197"/>
      <c r="L20" s="197"/>
      <c r="M20" s="196"/>
      <c r="N20" s="196"/>
    </row>
    <row r="21" spans="2:16" ht="29.5" thickBot="1" x14ac:dyDescent="0.4">
      <c r="B21" s="203" t="s">
        <v>168</v>
      </c>
      <c r="C21" s="377" t="s">
        <v>169</v>
      </c>
      <c r="D21" s="378"/>
      <c r="E21" s="204" t="s">
        <v>170</v>
      </c>
      <c r="F21" s="377" t="s">
        <v>171</v>
      </c>
      <c r="G21" s="378"/>
      <c r="H21" s="203" t="s">
        <v>56</v>
      </c>
      <c r="I21" s="203" t="s">
        <v>120</v>
      </c>
      <c r="J21" s="196"/>
      <c r="K21" s="197"/>
      <c r="L21" s="205"/>
      <c r="M21" s="196"/>
      <c r="N21" s="196"/>
    </row>
    <row r="22" spans="2:16" ht="31.5" customHeight="1" x14ac:dyDescent="0.35">
      <c r="B22" s="206"/>
      <c r="C22" s="379">
        <f>IF($B$22="",B3,IF($B$22="SI","Esborrar fòrmula i emplenar cel·la manualment","N/A"))</f>
        <v>0</v>
      </c>
      <c r="D22" s="380"/>
      <c r="E22" s="206"/>
      <c r="F22" s="381">
        <f>IF($B$22="",B3,IF($B$22="SI","Esborrar fòrmula i emplenar cel·la manualment","N/A"))</f>
        <v>0</v>
      </c>
      <c r="G22" s="382"/>
      <c r="H22" s="207">
        <f>IF($B$22="",B3,IF($B$22="SI",Desplegables!$D$37,"N/A"))</f>
        <v>0</v>
      </c>
      <c r="I22" s="208" t="e">
        <f>IF($B$22="NO","N/A",($F$22/$J$38))</f>
        <v>#DIV/0!</v>
      </c>
      <c r="J22" s="196"/>
      <c r="K22" s="197"/>
      <c r="L22" s="197"/>
      <c r="M22" s="196"/>
      <c r="N22" s="196"/>
    </row>
    <row r="23" spans="2:16" x14ac:dyDescent="0.35">
      <c r="J23" s="196"/>
      <c r="K23" s="197"/>
      <c r="L23" s="197"/>
      <c r="M23" s="196"/>
      <c r="N23" s="196"/>
    </row>
    <row r="24" spans="2:16" ht="15" thickBot="1" x14ac:dyDescent="0.4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78"/>
      <c r="M24" s="30"/>
      <c r="N24" s="30"/>
      <c r="O24" s="30"/>
      <c r="P24" s="30"/>
    </row>
    <row r="25" spans="2:16" x14ac:dyDescent="0.35">
      <c r="J25" s="196"/>
      <c r="K25" s="197"/>
      <c r="L25" s="197"/>
      <c r="M25" s="196"/>
      <c r="N25" s="196"/>
    </row>
    <row r="27" spans="2:16" ht="15" thickBot="1" x14ac:dyDescent="0.4">
      <c r="B27" s="390" t="s">
        <v>5</v>
      </c>
      <c r="C27" s="390"/>
      <c r="D27" s="439" t="s">
        <v>53</v>
      </c>
      <c r="E27" s="439"/>
      <c r="F27" s="154"/>
      <c r="G27" s="154"/>
      <c r="H27" s="153"/>
      <c r="I27" s="30"/>
      <c r="J27" s="30"/>
      <c r="K27" s="30"/>
      <c r="L27" s="178"/>
      <c r="M27" s="209"/>
    </row>
    <row r="28" spans="2:16" ht="30.75" customHeight="1" thickBot="1" x14ac:dyDescent="0.4">
      <c r="C28" s="30"/>
      <c r="D28" s="30"/>
      <c r="E28" s="210"/>
      <c r="F28" s="313" t="s">
        <v>26</v>
      </c>
      <c r="G28" s="314"/>
      <c r="H28" s="314"/>
      <c r="I28" s="315"/>
      <c r="J28" s="434" t="s">
        <v>27</v>
      </c>
      <c r="K28" s="435"/>
      <c r="L28" s="436"/>
      <c r="M28" s="156" t="s">
        <v>21</v>
      </c>
    </row>
    <row r="29" spans="2:16" x14ac:dyDescent="0.35">
      <c r="C29" s="318" t="s">
        <v>7</v>
      </c>
      <c r="D29" s="319"/>
      <c r="E29" s="211" t="s">
        <v>1</v>
      </c>
      <c r="F29" s="410">
        <f>F45+F59+F73+F87</f>
        <v>0</v>
      </c>
      <c r="G29" s="410"/>
      <c r="H29" s="410"/>
      <c r="I29" s="323">
        <f>SUM(F29:F32)</f>
        <v>0</v>
      </c>
      <c r="J29" s="409">
        <f>J45+J59+J73+J87</f>
        <v>0</v>
      </c>
      <c r="K29" s="409"/>
      <c r="L29" s="408">
        <f>SUM(J29:J32)</f>
        <v>0</v>
      </c>
      <c r="M29" s="160">
        <f>N45+N59+N73+N87</f>
        <v>0</v>
      </c>
    </row>
    <row r="30" spans="2:16" x14ac:dyDescent="0.35">
      <c r="C30" s="318"/>
      <c r="D30" s="319"/>
      <c r="E30" s="157" t="s">
        <v>3</v>
      </c>
      <c r="F30" s="410">
        <f>F46+F60+F74+F88</f>
        <v>0</v>
      </c>
      <c r="G30" s="410"/>
      <c r="H30" s="410"/>
      <c r="I30" s="324"/>
      <c r="J30" s="431">
        <f t="shared" ref="J30:J37" si="1">J46+J60+J74+J88</f>
        <v>0</v>
      </c>
      <c r="K30" s="431"/>
      <c r="L30" s="422"/>
      <c r="M30" s="160">
        <f t="shared" ref="M30:M37" si="2">N46+N60+N74+N88</f>
        <v>0</v>
      </c>
    </row>
    <row r="31" spans="2:16" x14ac:dyDescent="0.35">
      <c r="C31" s="318"/>
      <c r="D31" s="319"/>
      <c r="E31" s="157" t="s">
        <v>2</v>
      </c>
      <c r="F31" s="410">
        <f t="shared" ref="F31:F37" si="3">F47+F61+F75+F89</f>
        <v>0</v>
      </c>
      <c r="G31" s="410"/>
      <c r="H31" s="410"/>
      <c r="I31" s="324"/>
      <c r="J31" s="431">
        <f t="shared" si="1"/>
        <v>0</v>
      </c>
      <c r="K31" s="431"/>
      <c r="L31" s="422"/>
      <c r="M31" s="160">
        <f t="shared" si="2"/>
        <v>0</v>
      </c>
    </row>
    <row r="32" spans="2:16" x14ac:dyDescent="0.35">
      <c r="C32" s="320"/>
      <c r="D32" s="321"/>
      <c r="E32" s="157" t="s">
        <v>14</v>
      </c>
      <c r="F32" s="410">
        <f t="shared" si="3"/>
        <v>0</v>
      </c>
      <c r="G32" s="410"/>
      <c r="H32" s="410"/>
      <c r="I32" s="324"/>
      <c r="J32" s="431">
        <f t="shared" si="1"/>
        <v>0</v>
      </c>
      <c r="K32" s="431"/>
      <c r="L32" s="422"/>
      <c r="M32" s="160">
        <f t="shared" si="2"/>
        <v>0</v>
      </c>
    </row>
    <row r="33" spans="2:16" x14ac:dyDescent="0.35">
      <c r="C33" s="316" t="s">
        <v>6</v>
      </c>
      <c r="D33" s="317"/>
      <c r="E33" s="157" t="s">
        <v>1</v>
      </c>
      <c r="F33" s="410">
        <f t="shared" si="3"/>
        <v>0</v>
      </c>
      <c r="G33" s="410"/>
      <c r="H33" s="410"/>
      <c r="I33" s="324">
        <f>SUM(F33:F36)</f>
        <v>0</v>
      </c>
      <c r="J33" s="431">
        <f t="shared" si="1"/>
        <v>0</v>
      </c>
      <c r="K33" s="431"/>
      <c r="L33" s="422">
        <f>SUM(J33:J36)</f>
        <v>0</v>
      </c>
      <c r="M33" s="160">
        <f t="shared" si="2"/>
        <v>0</v>
      </c>
    </row>
    <row r="34" spans="2:16" x14ac:dyDescent="0.35">
      <c r="C34" s="318"/>
      <c r="D34" s="319"/>
      <c r="E34" s="157" t="s">
        <v>3</v>
      </c>
      <c r="F34" s="410">
        <f t="shared" si="3"/>
        <v>0</v>
      </c>
      <c r="G34" s="410"/>
      <c r="H34" s="410"/>
      <c r="I34" s="324"/>
      <c r="J34" s="431">
        <f t="shared" si="1"/>
        <v>0</v>
      </c>
      <c r="K34" s="431"/>
      <c r="L34" s="422"/>
      <c r="M34" s="160">
        <f t="shared" si="2"/>
        <v>0</v>
      </c>
    </row>
    <row r="35" spans="2:16" x14ac:dyDescent="0.35">
      <c r="C35" s="318"/>
      <c r="D35" s="319"/>
      <c r="E35" s="157" t="s">
        <v>2</v>
      </c>
      <c r="F35" s="410">
        <f t="shared" si="3"/>
        <v>0</v>
      </c>
      <c r="G35" s="410"/>
      <c r="H35" s="410"/>
      <c r="I35" s="324"/>
      <c r="J35" s="431">
        <f t="shared" si="1"/>
        <v>0</v>
      </c>
      <c r="K35" s="431"/>
      <c r="L35" s="422"/>
      <c r="M35" s="160">
        <f t="shared" si="2"/>
        <v>0</v>
      </c>
    </row>
    <row r="36" spans="2:16" x14ac:dyDescent="0.35">
      <c r="C36" s="320"/>
      <c r="D36" s="321"/>
      <c r="E36" s="157" t="s">
        <v>14</v>
      </c>
      <c r="F36" s="410">
        <f t="shared" si="3"/>
        <v>0</v>
      </c>
      <c r="G36" s="410"/>
      <c r="H36" s="410"/>
      <c r="I36" s="324"/>
      <c r="J36" s="431">
        <f t="shared" si="1"/>
        <v>0</v>
      </c>
      <c r="K36" s="431"/>
      <c r="L36" s="422"/>
      <c r="M36" s="160">
        <f t="shared" si="2"/>
        <v>0</v>
      </c>
    </row>
    <row r="37" spans="2:16" ht="15" thickBot="1" x14ac:dyDescent="0.4">
      <c r="C37" s="420" t="s">
        <v>30</v>
      </c>
      <c r="D37" s="420"/>
      <c r="E37" s="212" t="s">
        <v>31</v>
      </c>
      <c r="F37" s="410">
        <f t="shared" si="3"/>
        <v>0</v>
      </c>
      <c r="G37" s="410"/>
      <c r="H37" s="410"/>
      <c r="I37" s="213">
        <f>F37</f>
        <v>0</v>
      </c>
      <c r="J37" s="431">
        <f t="shared" si="1"/>
        <v>0</v>
      </c>
      <c r="K37" s="431"/>
      <c r="L37" s="214">
        <f>J37</f>
        <v>0</v>
      </c>
      <c r="M37" s="168">
        <f t="shared" si="2"/>
        <v>0</v>
      </c>
    </row>
    <row r="38" spans="2:16" s="63" customFormat="1" ht="16" thickBot="1" x14ac:dyDescent="0.4">
      <c r="C38" s="215"/>
      <c r="D38" s="215"/>
      <c r="E38" s="216" t="s">
        <v>41</v>
      </c>
      <c r="F38" s="383">
        <f>SUM(F29:F37)</f>
        <v>0</v>
      </c>
      <c r="G38" s="384"/>
      <c r="H38" s="384"/>
      <c r="I38" s="385"/>
      <c r="J38" s="383">
        <f>SUM(J29:J37)</f>
        <v>0</v>
      </c>
      <c r="K38" s="384"/>
      <c r="L38" s="384"/>
      <c r="M38" s="217">
        <f>IF(SUM(M29:M37)&gt;250000,250000,SUM(M29:M37))</f>
        <v>0</v>
      </c>
    </row>
    <row r="39" spans="2:16" ht="15.5" x14ac:dyDescent="0.35">
      <c r="E39" s="169"/>
      <c r="F39" s="437" t="str">
        <f>IF($F$38=0,"",IF($F$38&lt;Desplegables!$H$16,"NOTA: La despesa és inferior a la mínima establerta",""))</f>
        <v/>
      </c>
      <c r="G39" s="437"/>
      <c r="H39" s="437"/>
      <c r="I39" s="437"/>
      <c r="J39" s="437" t="str">
        <f>IF($J$38=0,"",IF($J$38&lt;Desplegables!H16,"NOTA: Pressupost projecte inferior al mínim establert",""))</f>
        <v/>
      </c>
      <c r="K39" s="437"/>
      <c r="L39" s="437"/>
      <c r="M39" s="173" t="str">
        <f>IF(M38=250000,"NOTA: Ajut limitat per superar màxim establert","")</f>
        <v/>
      </c>
      <c r="O39" s="218"/>
      <c r="P39" s="218"/>
    </row>
    <row r="40" spans="2:16" ht="15" thickBot="1" x14ac:dyDescent="0.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78"/>
      <c r="M40" s="30"/>
      <c r="N40" s="30"/>
      <c r="O40" s="30"/>
      <c r="P40" s="30"/>
    </row>
    <row r="41" spans="2:16" x14ac:dyDescent="0.3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19"/>
      <c r="M41" s="39"/>
      <c r="N41" s="39"/>
    </row>
    <row r="43" spans="2:16" ht="15" thickBot="1" x14ac:dyDescent="0.4">
      <c r="B43" s="389" t="s">
        <v>86</v>
      </c>
      <c r="C43" s="389"/>
      <c r="D43" s="389"/>
      <c r="E43" s="220">
        <f>'EMPRESA 1 - Líder'!E7</f>
        <v>0</v>
      </c>
      <c r="F43" s="400">
        <f>'EMPRESA 1 - Líder'!E9</f>
        <v>0</v>
      </c>
      <c r="G43" s="400"/>
      <c r="H43" s="400"/>
      <c r="I43" s="30"/>
      <c r="J43" s="30"/>
      <c r="K43" s="30"/>
      <c r="L43" s="178"/>
      <c r="M43" s="30"/>
      <c r="N43" s="30"/>
    </row>
    <row r="44" spans="2:16" ht="30.75" customHeight="1" thickBot="1" x14ac:dyDescent="0.4">
      <c r="F44" s="313" t="s">
        <v>26</v>
      </c>
      <c r="G44" s="314"/>
      <c r="H44" s="314"/>
      <c r="I44" s="315"/>
      <c r="J44" s="434" t="s">
        <v>27</v>
      </c>
      <c r="K44" s="435"/>
      <c r="L44" s="436"/>
      <c r="M44" s="156" t="s">
        <v>20</v>
      </c>
      <c r="N44" s="156" t="s">
        <v>21</v>
      </c>
    </row>
    <row r="45" spans="2:16" x14ac:dyDescent="0.35">
      <c r="C45" s="316" t="s">
        <v>7</v>
      </c>
      <c r="D45" s="317"/>
      <c r="E45" s="157" t="s">
        <v>1</v>
      </c>
      <c r="F45" s="410">
        <f>'EMPRESA 1 - Líder'!F76</f>
        <v>0</v>
      </c>
      <c r="G45" s="410"/>
      <c r="H45" s="410"/>
      <c r="I45" s="323">
        <f>'EMPRESA 1 - Líder'!I76</f>
        <v>0</v>
      </c>
      <c r="J45" s="426">
        <f>'EMPRESA 1 - Líder'!J76</f>
        <v>0</v>
      </c>
      <c r="K45" s="427"/>
      <c r="L45" s="423">
        <f>'EMPRESA 1 - Líder'!K76</f>
        <v>0</v>
      </c>
      <c r="M45" s="221">
        <f>'EMPRESA 1 - Líder'!M76</f>
        <v>0</v>
      </c>
      <c r="N45" s="160">
        <f>'EMPRESA 1 - Líder'!N76</f>
        <v>0</v>
      </c>
    </row>
    <row r="46" spans="2:16" x14ac:dyDescent="0.35">
      <c r="C46" s="318"/>
      <c r="D46" s="319"/>
      <c r="E46" s="157" t="s">
        <v>3</v>
      </c>
      <c r="F46" s="410">
        <f>'EMPRESA 1 - Líder'!F77</f>
        <v>0</v>
      </c>
      <c r="G46" s="410"/>
      <c r="H46" s="410"/>
      <c r="I46" s="324"/>
      <c r="J46" s="426">
        <f>'EMPRESA 1 - Líder'!J77</f>
        <v>0</v>
      </c>
      <c r="K46" s="427"/>
      <c r="L46" s="424"/>
      <c r="M46" s="221">
        <f>'EMPRESA 1 - Líder'!M77</f>
        <v>0</v>
      </c>
      <c r="N46" s="160">
        <f>'EMPRESA 1 - Líder'!N77</f>
        <v>0</v>
      </c>
    </row>
    <row r="47" spans="2:16" x14ac:dyDescent="0.35">
      <c r="C47" s="318"/>
      <c r="D47" s="319"/>
      <c r="E47" s="157" t="s">
        <v>2</v>
      </c>
      <c r="F47" s="410">
        <f>'EMPRESA 1 - Líder'!F78</f>
        <v>0</v>
      </c>
      <c r="G47" s="410"/>
      <c r="H47" s="410"/>
      <c r="I47" s="324"/>
      <c r="J47" s="426">
        <f>'EMPRESA 1 - Líder'!J78</f>
        <v>0</v>
      </c>
      <c r="K47" s="427"/>
      <c r="L47" s="424"/>
      <c r="M47" s="221">
        <f>'EMPRESA 1 - Líder'!M78</f>
        <v>0</v>
      </c>
      <c r="N47" s="160">
        <f>'EMPRESA 1 - Líder'!N78</f>
        <v>0</v>
      </c>
    </row>
    <row r="48" spans="2:16" x14ac:dyDescent="0.35">
      <c r="C48" s="320"/>
      <c r="D48" s="321"/>
      <c r="E48" s="157" t="s">
        <v>14</v>
      </c>
      <c r="F48" s="410">
        <f>'EMPRESA 1 - Líder'!F79</f>
        <v>0</v>
      </c>
      <c r="G48" s="410"/>
      <c r="H48" s="410"/>
      <c r="I48" s="324"/>
      <c r="J48" s="426">
        <f>'EMPRESA 1 - Líder'!J79</f>
        <v>0</v>
      </c>
      <c r="K48" s="427"/>
      <c r="L48" s="424"/>
      <c r="M48" s="221">
        <f>'EMPRESA 1 - Líder'!M79</f>
        <v>0</v>
      </c>
      <c r="N48" s="160">
        <f>'EMPRESA 1 - Líder'!N79</f>
        <v>0</v>
      </c>
    </row>
    <row r="49" spans="2:14" x14ac:dyDescent="0.35">
      <c r="C49" s="316" t="s">
        <v>6</v>
      </c>
      <c r="D49" s="317"/>
      <c r="E49" s="157" t="s">
        <v>1</v>
      </c>
      <c r="F49" s="410">
        <f>'EMPRESA 1 - Líder'!F80</f>
        <v>0</v>
      </c>
      <c r="G49" s="410"/>
      <c r="H49" s="410"/>
      <c r="I49" s="323">
        <f>'EMPRESA 1 - Líder'!I80</f>
        <v>0</v>
      </c>
      <c r="J49" s="426">
        <f>'EMPRESA 1 - Líder'!J80</f>
        <v>0</v>
      </c>
      <c r="K49" s="427"/>
      <c r="L49" s="423">
        <f>'EMPRESA 1 - Líder'!K80</f>
        <v>0</v>
      </c>
      <c r="M49" s="221">
        <f>'EMPRESA 1 - Líder'!M80</f>
        <v>0</v>
      </c>
      <c r="N49" s="160">
        <f>'EMPRESA 1 - Líder'!N80</f>
        <v>0</v>
      </c>
    </row>
    <row r="50" spans="2:14" x14ac:dyDescent="0.35">
      <c r="C50" s="318"/>
      <c r="D50" s="319"/>
      <c r="E50" s="157" t="s">
        <v>3</v>
      </c>
      <c r="F50" s="410">
        <f>'EMPRESA 1 - Líder'!F81</f>
        <v>0</v>
      </c>
      <c r="G50" s="410"/>
      <c r="H50" s="410"/>
      <c r="I50" s="324"/>
      <c r="J50" s="426">
        <f>'EMPRESA 1 - Líder'!J81</f>
        <v>0</v>
      </c>
      <c r="K50" s="427"/>
      <c r="L50" s="424"/>
      <c r="M50" s="221">
        <f>'EMPRESA 1 - Líder'!M81</f>
        <v>0</v>
      </c>
      <c r="N50" s="160">
        <f>'EMPRESA 1 - Líder'!N81</f>
        <v>0</v>
      </c>
    </row>
    <row r="51" spans="2:14" x14ac:dyDescent="0.35">
      <c r="C51" s="318"/>
      <c r="D51" s="319"/>
      <c r="E51" s="157" t="s">
        <v>2</v>
      </c>
      <c r="F51" s="410">
        <f>'EMPRESA 1 - Líder'!F82</f>
        <v>0</v>
      </c>
      <c r="G51" s="410"/>
      <c r="H51" s="410"/>
      <c r="I51" s="324"/>
      <c r="J51" s="426">
        <f>'EMPRESA 1 - Líder'!J82</f>
        <v>0</v>
      </c>
      <c r="K51" s="427"/>
      <c r="L51" s="424"/>
      <c r="M51" s="221">
        <f>'EMPRESA 1 - Líder'!M82</f>
        <v>0</v>
      </c>
      <c r="N51" s="160">
        <f>'EMPRESA 1 - Líder'!N82</f>
        <v>0</v>
      </c>
    </row>
    <row r="52" spans="2:14" x14ac:dyDescent="0.35">
      <c r="C52" s="320"/>
      <c r="D52" s="321"/>
      <c r="E52" s="157" t="s">
        <v>14</v>
      </c>
      <c r="F52" s="410">
        <f>'EMPRESA 1 - Líder'!F83</f>
        <v>0</v>
      </c>
      <c r="G52" s="410"/>
      <c r="H52" s="410"/>
      <c r="I52" s="324"/>
      <c r="J52" s="426">
        <f>'EMPRESA 1 - Líder'!J83</f>
        <v>0</v>
      </c>
      <c r="K52" s="427"/>
      <c r="L52" s="424"/>
      <c r="M52" s="221">
        <f>'EMPRESA 1 - Líder'!M83</f>
        <v>0</v>
      </c>
      <c r="N52" s="160">
        <f>'EMPRESA 1 - Líder'!N83</f>
        <v>0</v>
      </c>
    </row>
    <row r="53" spans="2:14" ht="15" thickBot="1" x14ac:dyDescent="0.4">
      <c r="C53" s="420" t="s">
        <v>30</v>
      </c>
      <c r="D53" s="420"/>
      <c r="E53" s="212" t="s">
        <v>31</v>
      </c>
      <c r="F53" s="410">
        <f>'EMPRESA 1 - Líder'!F84</f>
        <v>0</v>
      </c>
      <c r="G53" s="410"/>
      <c r="H53" s="410"/>
      <c r="I53" s="213">
        <f>'EMPRESA 1 - Líder'!I84</f>
        <v>0</v>
      </c>
      <c r="J53" s="432">
        <f>'EMPRESA 1 - Líder'!J84</f>
        <v>0</v>
      </c>
      <c r="K53" s="433"/>
      <c r="L53" s="214">
        <f>'EMPRESA 1 - Líder'!K84</f>
        <v>0</v>
      </c>
      <c r="M53" s="222">
        <f>'EMPRESA 1 - Líder'!M84</f>
        <v>0</v>
      </c>
      <c r="N53" s="168">
        <f>'EMPRESA 1 - Líder'!N84</f>
        <v>0</v>
      </c>
    </row>
    <row r="54" spans="2:14" s="63" customFormat="1" ht="15.5" x14ac:dyDescent="0.35">
      <c r="E54" s="169" t="s">
        <v>41</v>
      </c>
      <c r="F54" s="414">
        <f>'EMPRESA 1 - Líder'!F85</f>
        <v>0</v>
      </c>
      <c r="G54" s="415"/>
      <c r="H54" s="415"/>
      <c r="I54" s="416"/>
      <c r="J54" s="428">
        <f>'EMPRESA 1 - Líder'!J85</f>
        <v>0</v>
      </c>
      <c r="K54" s="429"/>
      <c r="L54" s="430"/>
      <c r="M54" s="223">
        <f>'EMPRESA 1 - Líder'!M85</f>
        <v>0</v>
      </c>
      <c r="N54" s="171">
        <f>'EMPRESA 1 - Líder'!N85</f>
        <v>0</v>
      </c>
    </row>
    <row r="55" spans="2:14" s="39" customFormat="1" x14ac:dyDescent="0.35">
      <c r="L55" s="219"/>
    </row>
    <row r="57" spans="2:14" ht="15" thickBot="1" x14ac:dyDescent="0.4">
      <c r="B57" s="389" t="s">
        <v>68</v>
      </c>
      <c r="C57" s="389"/>
      <c r="D57" s="389"/>
      <c r="E57" s="224">
        <f>'BENEFICIARI 2'!E7</f>
        <v>0</v>
      </c>
      <c r="F57" s="400">
        <f>'BENEFICIARI 2'!E9</f>
        <v>0</v>
      </c>
      <c r="G57" s="400"/>
      <c r="H57" s="400"/>
      <c r="I57" s="30"/>
      <c r="J57" s="30"/>
      <c r="K57" s="30"/>
      <c r="L57" s="178"/>
      <c r="M57" s="30"/>
      <c r="N57" s="30"/>
    </row>
    <row r="58" spans="2:14" ht="30.75" customHeight="1" thickBot="1" x14ac:dyDescent="0.4">
      <c r="F58" s="313" t="s">
        <v>26</v>
      </c>
      <c r="G58" s="314"/>
      <c r="H58" s="314"/>
      <c r="I58" s="315"/>
      <c r="J58" s="434" t="s">
        <v>27</v>
      </c>
      <c r="K58" s="435"/>
      <c r="L58" s="436"/>
      <c r="M58" s="156" t="s">
        <v>20</v>
      </c>
      <c r="N58" s="156" t="s">
        <v>21</v>
      </c>
    </row>
    <row r="59" spans="2:14" x14ac:dyDescent="0.35">
      <c r="C59" s="316" t="s">
        <v>7</v>
      </c>
      <c r="D59" s="317"/>
      <c r="E59" s="157" t="s">
        <v>1</v>
      </c>
      <c r="F59" s="417">
        <f>'BENEFICIARI 2'!F75</f>
        <v>0</v>
      </c>
      <c r="G59" s="418"/>
      <c r="H59" s="419"/>
      <c r="I59" s="323">
        <f>'BENEFICIARI 2'!I75</f>
        <v>0</v>
      </c>
      <c r="J59" s="409">
        <f>'BENEFICIARI 2'!J75</f>
        <v>0</v>
      </c>
      <c r="K59" s="409"/>
      <c r="L59" s="407">
        <f>'BENEFICIARI 2'!K75</f>
        <v>0</v>
      </c>
      <c r="M59" s="221">
        <f>'BENEFICIARI 2'!M75</f>
        <v>0</v>
      </c>
      <c r="N59" s="225">
        <f>'BENEFICIARI 2'!N75</f>
        <v>0</v>
      </c>
    </row>
    <row r="60" spans="2:14" x14ac:dyDescent="0.35">
      <c r="C60" s="318"/>
      <c r="D60" s="319"/>
      <c r="E60" s="157" t="s">
        <v>3</v>
      </c>
      <c r="F60" s="410">
        <f>'BENEFICIARI 2'!F76</f>
        <v>0</v>
      </c>
      <c r="G60" s="410"/>
      <c r="H60" s="410"/>
      <c r="I60" s="324"/>
      <c r="J60" s="409">
        <f>'BENEFICIARI 2'!J76</f>
        <v>0</v>
      </c>
      <c r="K60" s="409"/>
      <c r="L60" s="407"/>
      <c r="M60" s="221">
        <f>'BENEFICIARI 2'!M76</f>
        <v>0</v>
      </c>
      <c r="N60" s="225">
        <f>'BENEFICIARI 2'!N76</f>
        <v>0</v>
      </c>
    </row>
    <row r="61" spans="2:14" x14ac:dyDescent="0.35">
      <c r="C61" s="318"/>
      <c r="D61" s="319"/>
      <c r="E61" s="157" t="s">
        <v>2</v>
      </c>
      <c r="F61" s="410">
        <f>'BENEFICIARI 2'!F77</f>
        <v>0</v>
      </c>
      <c r="G61" s="410"/>
      <c r="H61" s="410"/>
      <c r="I61" s="324"/>
      <c r="J61" s="409">
        <f>'BENEFICIARI 2'!J77</f>
        <v>0</v>
      </c>
      <c r="K61" s="409"/>
      <c r="L61" s="407"/>
      <c r="M61" s="221">
        <f>'BENEFICIARI 2'!M77</f>
        <v>0</v>
      </c>
      <c r="N61" s="225">
        <f>'BENEFICIARI 2'!N77</f>
        <v>0</v>
      </c>
    </row>
    <row r="62" spans="2:14" x14ac:dyDescent="0.35">
      <c r="C62" s="320"/>
      <c r="D62" s="321"/>
      <c r="E62" s="157" t="s">
        <v>14</v>
      </c>
      <c r="F62" s="410">
        <f>'BENEFICIARI 2'!F78</f>
        <v>0</v>
      </c>
      <c r="G62" s="410"/>
      <c r="H62" s="410"/>
      <c r="I62" s="324"/>
      <c r="J62" s="409">
        <f>'BENEFICIARI 2'!J78</f>
        <v>0</v>
      </c>
      <c r="K62" s="409"/>
      <c r="L62" s="408"/>
      <c r="M62" s="221">
        <f>'BENEFICIARI 2'!M78</f>
        <v>0</v>
      </c>
      <c r="N62" s="225">
        <f>'BENEFICIARI 2'!N78</f>
        <v>0</v>
      </c>
    </row>
    <row r="63" spans="2:14" x14ac:dyDescent="0.35">
      <c r="C63" s="316" t="s">
        <v>6</v>
      </c>
      <c r="D63" s="317"/>
      <c r="E63" s="157" t="s">
        <v>1</v>
      </c>
      <c r="F63" s="410">
        <f>'BENEFICIARI 2'!F79</f>
        <v>0</v>
      </c>
      <c r="G63" s="410"/>
      <c r="H63" s="410"/>
      <c r="I63" s="323">
        <f>'BENEFICIARI 2'!I79</f>
        <v>0</v>
      </c>
      <c r="J63" s="409">
        <f>'BENEFICIARI 2'!J79</f>
        <v>0</v>
      </c>
      <c r="K63" s="409"/>
      <c r="L63" s="407">
        <f>'BENEFICIARI 2'!K79</f>
        <v>0</v>
      </c>
      <c r="M63" s="221">
        <f>'BENEFICIARI 2'!M79</f>
        <v>0</v>
      </c>
      <c r="N63" s="225">
        <f>'BENEFICIARI 2'!N79</f>
        <v>0</v>
      </c>
    </row>
    <row r="64" spans="2:14" x14ac:dyDescent="0.35">
      <c r="C64" s="318"/>
      <c r="D64" s="319"/>
      <c r="E64" s="157" t="s">
        <v>3</v>
      </c>
      <c r="F64" s="410">
        <f>'BENEFICIARI 2'!F80</f>
        <v>0</v>
      </c>
      <c r="G64" s="410"/>
      <c r="H64" s="410"/>
      <c r="I64" s="324"/>
      <c r="J64" s="409">
        <f>'BENEFICIARI 2'!J80</f>
        <v>0</v>
      </c>
      <c r="K64" s="409"/>
      <c r="L64" s="407"/>
      <c r="M64" s="221">
        <f>'BENEFICIARI 2'!M80</f>
        <v>0</v>
      </c>
      <c r="N64" s="225">
        <f>'BENEFICIARI 2'!N80</f>
        <v>0</v>
      </c>
    </row>
    <row r="65" spans="2:14" x14ac:dyDescent="0.35">
      <c r="C65" s="318"/>
      <c r="D65" s="319"/>
      <c r="E65" s="157" t="s">
        <v>2</v>
      </c>
      <c r="F65" s="410">
        <f>'BENEFICIARI 2'!F81</f>
        <v>0</v>
      </c>
      <c r="G65" s="410"/>
      <c r="H65" s="410"/>
      <c r="I65" s="324"/>
      <c r="J65" s="409">
        <f>'BENEFICIARI 2'!J81</f>
        <v>0</v>
      </c>
      <c r="K65" s="409"/>
      <c r="L65" s="407"/>
      <c r="M65" s="221">
        <f>'BENEFICIARI 2'!M81</f>
        <v>0</v>
      </c>
      <c r="N65" s="225">
        <f>'BENEFICIARI 2'!N81</f>
        <v>0</v>
      </c>
    </row>
    <row r="66" spans="2:14" x14ac:dyDescent="0.35">
      <c r="C66" s="320"/>
      <c r="D66" s="321"/>
      <c r="E66" s="157" t="s">
        <v>14</v>
      </c>
      <c r="F66" s="410">
        <f>'BENEFICIARI 2'!F82</f>
        <v>0</v>
      </c>
      <c r="G66" s="410"/>
      <c r="H66" s="410"/>
      <c r="I66" s="324"/>
      <c r="J66" s="409">
        <f>'BENEFICIARI 2'!J82</f>
        <v>0</v>
      </c>
      <c r="K66" s="409"/>
      <c r="L66" s="408"/>
      <c r="M66" s="221">
        <f>'BENEFICIARI 2'!M82</f>
        <v>0</v>
      </c>
      <c r="N66" s="225">
        <f>'BENEFICIARI 2'!N82</f>
        <v>0</v>
      </c>
    </row>
    <row r="67" spans="2:14" ht="15" thickBot="1" x14ac:dyDescent="0.4">
      <c r="C67" s="420" t="s">
        <v>30</v>
      </c>
      <c r="D67" s="420"/>
      <c r="E67" s="212" t="s">
        <v>31</v>
      </c>
      <c r="F67" s="410">
        <f>'BENEFICIARI 2'!F83</f>
        <v>0</v>
      </c>
      <c r="G67" s="410"/>
      <c r="H67" s="410"/>
      <c r="I67" s="213">
        <f>'BENEFICIARI 2'!I83</f>
        <v>0</v>
      </c>
      <c r="J67" s="421">
        <f>'BENEFICIARI 2'!J83</f>
        <v>0</v>
      </c>
      <c r="K67" s="421"/>
      <c r="L67" s="214">
        <f>'BENEFICIARI 2'!K83</f>
        <v>0</v>
      </c>
      <c r="M67" s="222">
        <f>'BENEFICIARI 2'!M83</f>
        <v>0</v>
      </c>
      <c r="N67" s="226">
        <f>'BENEFICIARI 2'!N83</f>
        <v>0</v>
      </c>
    </row>
    <row r="68" spans="2:14" s="63" customFormat="1" ht="15.5" x14ac:dyDescent="0.35">
      <c r="E68" s="169" t="s">
        <v>41</v>
      </c>
      <c r="F68" s="414">
        <f>'BENEFICIARI 2'!F84</f>
        <v>0</v>
      </c>
      <c r="G68" s="415"/>
      <c r="H68" s="415"/>
      <c r="I68" s="416"/>
      <c r="J68" s="411">
        <f>'BENEFICIARI 2'!J84</f>
        <v>0</v>
      </c>
      <c r="K68" s="412"/>
      <c r="L68" s="413"/>
      <c r="M68" s="223">
        <f>'BENEFICIARI 2'!M84</f>
        <v>0</v>
      </c>
      <c r="N68" s="227">
        <f>'BENEFICIARI 2'!N84</f>
        <v>0</v>
      </c>
    </row>
    <row r="71" spans="2:14" ht="15" thickBot="1" x14ac:dyDescent="0.4">
      <c r="B71" s="389" t="s">
        <v>84</v>
      </c>
      <c r="C71" s="389"/>
      <c r="D71" s="389"/>
      <c r="E71" s="224">
        <f>'BENEFICIARI 3'!E7</f>
        <v>0</v>
      </c>
      <c r="F71" s="425">
        <f>'BENEFICIARI 3'!E9</f>
        <v>0</v>
      </c>
      <c r="G71" s="425"/>
      <c r="H71" s="425"/>
      <c r="I71" s="30"/>
      <c r="J71" s="30"/>
      <c r="K71" s="30"/>
      <c r="L71" s="178"/>
      <c r="M71" s="30"/>
      <c r="N71" s="30"/>
    </row>
    <row r="72" spans="2:14" ht="30.75" customHeight="1" thickBot="1" x14ac:dyDescent="0.4">
      <c r="F72" s="313" t="s">
        <v>26</v>
      </c>
      <c r="G72" s="314"/>
      <c r="H72" s="314"/>
      <c r="I72" s="315"/>
      <c r="J72" s="434" t="s">
        <v>27</v>
      </c>
      <c r="K72" s="435"/>
      <c r="L72" s="436"/>
      <c r="M72" s="156" t="s">
        <v>20</v>
      </c>
      <c r="N72" s="156" t="s">
        <v>21</v>
      </c>
    </row>
    <row r="73" spans="2:14" x14ac:dyDescent="0.35">
      <c r="C73" s="316" t="s">
        <v>7</v>
      </c>
      <c r="D73" s="317"/>
      <c r="E73" s="157" t="s">
        <v>1</v>
      </c>
      <c r="F73" s="410">
        <f>'BENEFICIARI 3'!F75</f>
        <v>0</v>
      </c>
      <c r="G73" s="410"/>
      <c r="H73" s="410"/>
      <c r="I73" s="323">
        <f>'BENEFICIARI 3'!I75</f>
        <v>0</v>
      </c>
      <c r="J73" s="409">
        <f>'BENEFICIARI 3'!J75</f>
        <v>0</v>
      </c>
      <c r="K73" s="409"/>
      <c r="L73" s="407">
        <f>'BENEFICIARI 3'!K75</f>
        <v>0</v>
      </c>
      <c r="M73" s="221">
        <f>'BENEFICIARI 3'!M75</f>
        <v>0</v>
      </c>
      <c r="N73" s="225">
        <f>'BENEFICIARI 3'!N75</f>
        <v>0</v>
      </c>
    </row>
    <row r="74" spans="2:14" x14ac:dyDescent="0.35">
      <c r="C74" s="318"/>
      <c r="D74" s="319"/>
      <c r="E74" s="157" t="s">
        <v>3</v>
      </c>
      <c r="F74" s="410">
        <f>'BENEFICIARI 3'!F76</f>
        <v>0</v>
      </c>
      <c r="G74" s="410"/>
      <c r="H74" s="410"/>
      <c r="I74" s="324"/>
      <c r="J74" s="409">
        <f>'BENEFICIARI 3'!J76</f>
        <v>0</v>
      </c>
      <c r="K74" s="409"/>
      <c r="L74" s="407"/>
      <c r="M74" s="221">
        <f>'BENEFICIARI 3'!M76</f>
        <v>0</v>
      </c>
      <c r="N74" s="225">
        <f>'BENEFICIARI 3'!N76</f>
        <v>0</v>
      </c>
    </row>
    <row r="75" spans="2:14" x14ac:dyDescent="0.35">
      <c r="C75" s="318"/>
      <c r="D75" s="319"/>
      <c r="E75" s="157" t="s">
        <v>2</v>
      </c>
      <c r="F75" s="410">
        <f>'BENEFICIARI 3'!F77</f>
        <v>0</v>
      </c>
      <c r="G75" s="410"/>
      <c r="H75" s="410"/>
      <c r="I75" s="324"/>
      <c r="J75" s="409">
        <f>'BENEFICIARI 3'!J77</f>
        <v>0</v>
      </c>
      <c r="K75" s="409"/>
      <c r="L75" s="407"/>
      <c r="M75" s="221">
        <f>'BENEFICIARI 3'!M77</f>
        <v>0</v>
      </c>
      <c r="N75" s="225">
        <f>'BENEFICIARI 3'!N77</f>
        <v>0</v>
      </c>
    </row>
    <row r="76" spans="2:14" x14ac:dyDescent="0.35">
      <c r="C76" s="320"/>
      <c r="D76" s="321"/>
      <c r="E76" s="157" t="s">
        <v>14</v>
      </c>
      <c r="F76" s="410">
        <f>'BENEFICIARI 3'!F78</f>
        <v>0</v>
      </c>
      <c r="G76" s="410"/>
      <c r="H76" s="410"/>
      <c r="I76" s="324"/>
      <c r="J76" s="409">
        <f>'BENEFICIARI 3'!J78</f>
        <v>0</v>
      </c>
      <c r="K76" s="409"/>
      <c r="L76" s="408"/>
      <c r="M76" s="221">
        <f>'BENEFICIARI 3'!M78</f>
        <v>0</v>
      </c>
      <c r="N76" s="225">
        <f>'BENEFICIARI 3'!N78</f>
        <v>0</v>
      </c>
    </row>
    <row r="77" spans="2:14" x14ac:dyDescent="0.35">
      <c r="C77" s="316" t="s">
        <v>6</v>
      </c>
      <c r="D77" s="317"/>
      <c r="E77" s="157" t="s">
        <v>1</v>
      </c>
      <c r="F77" s="410">
        <f>'BENEFICIARI 3'!F79</f>
        <v>0</v>
      </c>
      <c r="G77" s="410"/>
      <c r="H77" s="410"/>
      <c r="I77" s="323">
        <f>'BENEFICIARI 3'!I79</f>
        <v>0</v>
      </c>
      <c r="J77" s="409">
        <f>'BENEFICIARI 3'!J79</f>
        <v>0</v>
      </c>
      <c r="K77" s="409"/>
      <c r="L77" s="407">
        <f>'BENEFICIARI 3'!K79</f>
        <v>0</v>
      </c>
      <c r="M77" s="221">
        <f>'BENEFICIARI 3'!M79</f>
        <v>0</v>
      </c>
      <c r="N77" s="225">
        <f>'BENEFICIARI 3'!N79</f>
        <v>0</v>
      </c>
    </row>
    <row r="78" spans="2:14" x14ac:dyDescent="0.35">
      <c r="C78" s="318"/>
      <c r="D78" s="319"/>
      <c r="E78" s="157" t="s">
        <v>3</v>
      </c>
      <c r="F78" s="410">
        <f>'BENEFICIARI 3'!F80</f>
        <v>0</v>
      </c>
      <c r="G78" s="410"/>
      <c r="H78" s="410"/>
      <c r="I78" s="324"/>
      <c r="J78" s="409">
        <f>'BENEFICIARI 3'!J80</f>
        <v>0</v>
      </c>
      <c r="K78" s="409"/>
      <c r="L78" s="407"/>
      <c r="M78" s="221">
        <f>'BENEFICIARI 3'!M80</f>
        <v>0</v>
      </c>
      <c r="N78" s="225">
        <f>'BENEFICIARI 3'!N80</f>
        <v>0</v>
      </c>
    </row>
    <row r="79" spans="2:14" x14ac:dyDescent="0.35">
      <c r="C79" s="318"/>
      <c r="D79" s="319"/>
      <c r="E79" s="157" t="s">
        <v>2</v>
      </c>
      <c r="F79" s="410">
        <f>'BENEFICIARI 3'!F81</f>
        <v>0</v>
      </c>
      <c r="G79" s="410"/>
      <c r="H79" s="410"/>
      <c r="I79" s="324"/>
      <c r="J79" s="409">
        <f>'BENEFICIARI 3'!J81</f>
        <v>0</v>
      </c>
      <c r="K79" s="409"/>
      <c r="L79" s="407"/>
      <c r="M79" s="221">
        <f>'BENEFICIARI 3'!M81</f>
        <v>0</v>
      </c>
      <c r="N79" s="225">
        <f>'BENEFICIARI 3'!N81</f>
        <v>0</v>
      </c>
    </row>
    <row r="80" spans="2:14" x14ac:dyDescent="0.35">
      <c r="C80" s="320"/>
      <c r="D80" s="321"/>
      <c r="E80" s="157" t="s">
        <v>14</v>
      </c>
      <c r="F80" s="410">
        <f>'BENEFICIARI 3'!F82</f>
        <v>0</v>
      </c>
      <c r="G80" s="410"/>
      <c r="H80" s="410"/>
      <c r="I80" s="324"/>
      <c r="J80" s="409">
        <f>'BENEFICIARI 3'!J82</f>
        <v>0</v>
      </c>
      <c r="K80" s="409"/>
      <c r="L80" s="408"/>
      <c r="M80" s="221">
        <f>'BENEFICIARI 3'!M82</f>
        <v>0</v>
      </c>
      <c r="N80" s="225">
        <f>'BENEFICIARI 3'!N82</f>
        <v>0</v>
      </c>
    </row>
    <row r="81" spans="2:14" ht="15" thickBot="1" x14ac:dyDescent="0.4">
      <c r="C81" s="420" t="s">
        <v>30</v>
      </c>
      <c r="D81" s="420"/>
      <c r="E81" s="212" t="s">
        <v>31</v>
      </c>
      <c r="F81" s="410">
        <f>'BENEFICIARI 3'!F83</f>
        <v>0</v>
      </c>
      <c r="G81" s="410"/>
      <c r="H81" s="410"/>
      <c r="I81" s="213">
        <f>'BENEFICIARI 3'!I83</f>
        <v>0</v>
      </c>
      <c r="J81" s="421">
        <f>'BENEFICIARI 3'!J83</f>
        <v>0</v>
      </c>
      <c r="K81" s="421"/>
      <c r="L81" s="214">
        <f>'BENEFICIARI 3'!K83</f>
        <v>0</v>
      </c>
      <c r="M81" s="222">
        <f>'BENEFICIARI 3'!M83</f>
        <v>0</v>
      </c>
      <c r="N81" s="226">
        <f>'BENEFICIARI 3'!N83</f>
        <v>0</v>
      </c>
    </row>
    <row r="82" spans="2:14" s="63" customFormat="1" ht="15.5" x14ac:dyDescent="0.35">
      <c r="E82" s="169" t="s">
        <v>41</v>
      </c>
      <c r="F82" s="414">
        <f>'BENEFICIARI 3'!F84</f>
        <v>0</v>
      </c>
      <c r="G82" s="415"/>
      <c r="H82" s="415"/>
      <c r="I82" s="416"/>
      <c r="J82" s="411">
        <f>'BENEFICIARI 3'!J84</f>
        <v>0</v>
      </c>
      <c r="K82" s="412"/>
      <c r="L82" s="413"/>
      <c r="M82" s="223">
        <f>'BENEFICIARI 3'!M84</f>
        <v>0</v>
      </c>
      <c r="N82" s="227">
        <f>'BENEFICIARI 3'!N84</f>
        <v>0</v>
      </c>
    </row>
    <row r="83" spans="2:14" x14ac:dyDescent="0.35">
      <c r="E83" s="169"/>
    </row>
    <row r="85" spans="2:14" ht="15" thickBot="1" x14ac:dyDescent="0.4">
      <c r="B85" s="389" t="s">
        <v>85</v>
      </c>
      <c r="C85" s="389"/>
      <c r="D85" s="389"/>
      <c r="E85" s="224">
        <f>'BENEFICIARI 4'!E7</f>
        <v>0</v>
      </c>
      <c r="F85" s="400">
        <f>'BENEFICIARI 4'!E9</f>
        <v>0</v>
      </c>
      <c r="G85" s="400"/>
      <c r="H85" s="400"/>
      <c r="I85" s="30"/>
      <c r="J85" s="30"/>
      <c r="K85" s="30"/>
      <c r="L85" s="178"/>
      <c r="M85" s="30"/>
      <c r="N85" s="30"/>
    </row>
    <row r="86" spans="2:14" ht="30.75" customHeight="1" thickBot="1" x14ac:dyDescent="0.4">
      <c r="F86" s="313" t="s">
        <v>26</v>
      </c>
      <c r="G86" s="314"/>
      <c r="H86" s="314"/>
      <c r="I86" s="315"/>
      <c r="J86" s="434" t="s">
        <v>27</v>
      </c>
      <c r="K86" s="435"/>
      <c r="L86" s="436"/>
      <c r="M86" s="156" t="s">
        <v>20</v>
      </c>
      <c r="N86" s="156" t="s">
        <v>21</v>
      </c>
    </row>
    <row r="87" spans="2:14" x14ac:dyDescent="0.35">
      <c r="C87" s="316" t="s">
        <v>7</v>
      </c>
      <c r="D87" s="317"/>
      <c r="E87" s="157" t="s">
        <v>1</v>
      </c>
      <c r="F87" s="410">
        <f>'BENEFICIARI 4'!F75</f>
        <v>0</v>
      </c>
      <c r="G87" s="410"/>
      <c r="H87" s="410"/>
      <c r="I87" s="323">
        <f>'BENEFICIARI 4'!I75</f>
        <v>0</v>
      </c>
      <c r="J87" s="409">
        <f>'BENEFICIARI 4'!J75</f>
        <v>0</v>
      </c>
      <c r="K87" s="409"/>
      <c r="L87" s="407">
        <f>'BENEFICIARI 4'!K75</f>
        <v>0</v>
      </c>
      <c r="M87" s="221">
        <f>'BENEFICIARI 4'!M75</f>
        <v>0</v>
      </c>
      <c r="N87" s="225">
        <f>'BENEFICIARI 4'!N75</f>
        <v>0</v>
      </c>
    </row>
    <row r="88" spans="2:14" x14ac:dyDescent="0.35">
      <c r="C88" s="318"/>
      <c r="D88" s="319"/>
      <c r="E88" s="157" t="s">
        <v>3</v>
      </c>
      <c r="F88" s="410">
        <f>'BENEFICIARI 4'!F76</f>
        <v>0</v>
      </c>
      <c r="G88" s="410"/>
      <c r="H88" s="410"/>
      <c r="I88" s="324"/>
      <c r="J88" s="409">
        <f>'BENEFICIARI 4'!J76</f>
        <v>0</v>
      </c>
      <c r="K88" s="409"/>
      <c r="L88" s="407"/>
      <c r="M88" s="221">
        <f>'BENEFICIARI 4'!M76</f>
        <v>0</v>
      </c>
      <c r="N88" s="225">
        <f>'BENEFICIARI 4'!N76</f>
        <v>0</v>
      </c>
    </row>
    <row r="89" spans="2:14" x14ac:dyDescent="0.35">
      <c r="C89" s="318"/>
      <c r="D89" s="319"/>
      <c r="E89" s="157" t="s">
        <v>2</v>
      </c>
      <c r="F89" s="410">
        <f>'BENEFICIARI 4'!F77</f>
        <v>0</v>
      </c>
      <c r="G89" s="410"/>
      <c r="H89" s="410"/>
      <c r="I89" s="324"/>
      <c r="J89" s="409">
        <f>'BENEFICIARI 4'!J77</f>
        <v>0</v>
      </c>
      <c r="K89" s="409"/>
      <c r="L89" s="407"/>
      <c r="M89" s="221">
        <f>'BENEFICIARI 4'!M77</f>
        <v>0</v>
      </c>
      <c r="N89" s="225">
        <f>'BENEFICIARI 4'!N77</f>
        <v>0</v>
      </c>
    </row>
    <row r="90" spans="2:14" x14ac:dyDescent="0.35">
      <c r="C90" s="320"/>
      <c r="D90" s="321"/>
      <c r="E90" s="157" t="s">
        <v>14</v>
      </c>
      <c r="F90" s="410">
        <f>'BENEFICIARI 4'!F78</f>
        <v>0</v>
      </c>
      <c r="G90" s="410"/>
      <c r="H90" s="410"/>
      <c r="I90" s="324"/>
      <c r="J90" s="409">
        <f>'BENEFICIARI 4'!J78</f>
        <v>0</v>
      </c>
      <c r="K90" s="409"/>
      <c r="L90" s="408"/>
      <c r="M90" s="221">
        <f>'BENEFICIARI 4'!M78</f>
        <v>0</v>
      </c>
      <c r="N90" s="225">
        <f>'BENEFICIARI 4'!N78</f>
        <v>0</v>
      </c>
    </row>
    <row r="91" spans="2:14" x14ac:dyDescent="0.35">
      <c r="C91" s="316" t="s">
        <v>6</v>
      </c>
      <c r="D91" s="317"/>
      <c r="E91" s="157" t="s">
        <v>1</v>
      </c>
      <c r="F91" s="410">
        <f>'BENEFICIARI 4'!F79</f>
        <v>0</v>
      </c>
      <c r="G91" s="410"/>
      <c r="H91" s="410"/>
      <c r="I91" s="323">
        <f>'BENEFICIARI 4'!I79</f>
        <v>0</v>
      </c>
      <c r="J91" s="409">
        <f>'BENEFICIARI 4'!J79</f>
        <v>0</v>
      </c>
      <c r="K91" s="409"/>
      <c r="L91" s="407">
        <f>'BENEFICIARI 4'!K79</f>
        <v>0</v>
      </c>
      <c r="M91" s="221">
        <f>'BENEFICIARI 4'!M79</f>
        <v>0</v>
      </c>
      <c r="N91" s="225">
        <f>'BENEFICIARI 4'!N79</f>
        <v>0</v>
      </c>
    </row>
    <row r="92" spans="2:14" x14ac:dyDescent="0.35">
      <c r="C92" s="318"/>
      <c r="D92" s="319"/>
      <c r="E92" s="157" t="s">
        <v>3</v>
      </c>
      <c r="F92" s="410">
        <f>'BENEFICIARI 4'!F80</f>
        <v>0</v>
      </c>
      <c r="G92" s="410"/>
      <c r="H92" s="410"/>
      <c r="I92" s="324"/>
      <c r="J92" s="409">
        <f>'BENEFICIARI 4'!J80</f>
        <v>0</v>
      </c>
      <c r="K92" s="409"/>
      <c r="L92" s="407"/>
      <c r="M92" s="221">
        <f>'BENEFICIARI 4'!M80</f>
        <v>0</v>
      </c>
      <c r="N92" s="225">
        <f>'BENEFICIARI 4'!N80</f>
        <v>0</v>
      </c>
    </row>
    <row r="93" spans="2:14" x14ac:dyDescent="0.35">
      <c r="C93" s="318"/>
      <c r="D93" s="319"/>
      <c r="E93" s="157" t="s">
        <v>2</v>
      </c>
      <c r="F93" s="410">
        <f>'BENEFICIARI 4'!F81</f>
        <v>0</v>
      </c>
      <c r="G93" s="410"/>
      <c r="H93" s="410"/>
      <c r="I93" s="324"/>
      <c r="J93" s="409">
        <f>'BENEFICIARI 4'!J81</f>
        <v>0</v>
      </c>
      <c r="K93" s="409"/>
      <c r="L93" s="407"/>
      <c r="M93" s="221">
        <f>'BENEFICIARI 4'!M81</f>
        <v>0</v>
      </c>
      <c r="N93" s="225">
        <f>'BENEFICIARI 4'!N81</f>
        <v>0</v>
      </c>
    </row>
    <row r="94" spans="2:14" x14ac:dyDescent="0.35">
      <c r="C94" s="320"/>
      <c r="D94" s="321"/>
      <c r="E94" s="157" t="s">
        <v>14</v>
      </c>
      <c r="F94" s="410">
        <f>'BENEFICIARI 4'!F82</f>
        <v>0</v>
      </c>
      <c r="G94" s="410"/>
      <c r="H94" s="410"/>
      <c r="I94" s="324"/>
      <c r="J94" s="409">
        <f>'BENEFICIARI 4'!J82</f>
        <v>0</v>
      </c>
      <c r="K94" s="409"/>
      <c r="L94" s="408"/>
      <c r="M94" s="221">
        <f>'BENEFICIARI 4'!M82</f>
        <v>0</v>
      </c>
      <c r="N94" s="225">
        <f>'BENEFICIARI 4'!N82</f>
        <v>0</v>
      </c>
    </row>
    <row r="95" spans="2:14" ht="15" thickBot="1" x14ac:dyDescent="0.4">
      <c r="C95" s="420" t="s">
        <v>30</v>
      </c>
      <c r="D95" s="420"/>
      <c r="E95" s="212" t="s">
        <v>31</v>
      </c>
      <c r="F95" s="410">
        <f>'BENEFICIARI 4'!F83</f>
        <v>0</v>
      </c>
      <c r="G95" s="410"/>
      <c r="H95" s="410"/>
      <c r="I95" s="213">
        <f>'BENEFICIARI 4'!I83</f>
        <v>0</v>
      </c>
      <c r="J95" s="421">
        <f>'BENEFICIARI 4'!J83</f>
        <v>0</v>
      </c>
      <c r="K95" s="421"/>
      <c r="L95" s="214">
        <f>'BENEFICIARI 4'!K83</f>
        <v>0</v>
      </c>
      <c r="M95" s="222">
        <f>'BENEFICIARI 4'!M83</f>
        <v>0</v>
      </c>
      <c r="N95" s="226">
        <f>'BENEFICIARI 4'!N83</f>
        <v>0</v>
      </c>
    </row>
    <row r="96" spans="2:14" ht="15.5" x14ac:dyDescent="0.35">
      <c r="E96" s="169" t="s">
        <v>41</v>
      </c>
      <c r="F96" s="414">
        <f>'BENEFICIARI 4'!F84</f>
        <v>0</v>
      </c>
      <c r="G96" s="415"/>
      <c r="H96" s="415"/>
      <c r="I96" s="416"/>
      <c r="J96" s="411">
        <f>'BENEFICIARI 4'!J84</f>
        <v>0</v>
      </c>
      <c r="K96" s="412"/>
      <c r="L96" s="413"/>
      <c r="M96" s="221">
        <f>'BENEFICIARI 4'!M84</f>
        <v>0</v>
      </c>
      <c r="N96" s="225">
        <f>'BENEFICIARI 4'!N84</f>
        <v>0</v>
      </c>
    </row>
    <row r="98" spans="2:16" ht="15" thickBot="1" x14ac:dyDescent="0.4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178"/>
      <c r="M98" s="30"/>
      <c r="N98" s="30"/>
      <c r="O98" s="30"/>
      <c r="P98" s="30"/>
    </row>
  </sheetData>
  <sheetProtection algorithmName="SHA-512" hashValue="VEakqkolVESt2zuWjhUnaUz9JJWCf551sZwzCEA+DHPqERmcj72o9xlRVh4cdZ5jraAR38eb9Cbcmg3oMNAS4A==" saltValue="zXoX3QkTiTctIP9dj2Ar8w==" spinCount="100000" sheet="1" objects="1" scenarios="1" selectLockedCells="1" selectUnlockedCells="1"/>
  <mergeCells count="183">
    <mergeCell ref="J28:L28"/>
    <mergeCell ref="J44:L44"/>
    <mergeCell ref="J58:L58"/>
    <mergeCell ref="J72:L72"/>
    <mergeCell ref="J86:L86"/>
    <mergeCell ref="J39:L39"/>
    <mergeCell ref="F39:I39"/>
    <mergeCell ref="B5:I6"/>
    <mergeCell ref="F48:H48"/>
    <mergeCell ref="F82:I82"/>
    <mergeCell ref="D27:E27"/>
    <mergeCell ref="C45:D48"/>
    <mergeCell ref="F45:H45"/>
    <mergeCell ref="I45:I48"/>
    <mergeCell ref="J45:K45"/>
    <mergeCell ref="F46:H46"/>
    <mergeCell ref="J46:K46"/>
    <mergeCell ref="F36:H36"/>
    <mergeCell ref="J36:K36"/>
    <mergeCell ref="C37:D37"/>
    <mergeCell ref="F37:H37"/>
    <mergeCell ref="J37:K37"/>
    <mergeCell ref="F32:H32"/>
    <mergeCell ref="C67:D67"/>
    <mergeCell ref="F67:H67"/>
    <mergeCell ref="J67:K67"/>
    <mergeCell ref="F96:I96"/>
    <mergeCell ref="J96:L96"/>
    <mergeCell ref="F35:H35"/>
    <mergeCell ref="J35:K35"/>
    <mergeCell ref="F28:I28"/>
    <mergeCell ref="C29:D32"/>
    <mergeCell ref="F29:H29"/>
    <mergeCell ref="I29:I32"/>
    <mergeCell ref="J29:K29"/>
    <mergeCell ref="F30:H30"/>
    <mergeCell ref="J30:K30"/>
    <mergeCell ref="F31:H31"/>
    <mergeCell ref="J31:K31"/>
    <mergeCell ref="F51:H51"/>
    <mergeCell ref="J51:K51"/>
    <mergeCell ref="F52:H52"/>
    <mergeCell ref="J52:K52"/>
    <mergeCell ref="C53:D53"/>
    <mergeCell ref="F53:H53"/>
    <mergeCell ref="J53:K53"/>
    <mergeCell ref="F47:H47"/>
    <mergeCell ref="C63:D66"/>
    <mergeCell ref="J60:K60"/>
    <mergeCell ref="F61:H61"/>
    <mergeCell ref="J61:K61"/>
    <mergeCell ref="F62:H62"/>
    <mergeCell ref="J62:K62"/>
    <mergeCell ref="F49:H49"/>
    <mergeCell ref="I49:I52"/>
    <mergeCell ref="J49:K49"/>
    <mergeCell ref="F50:H50"/>
    <mergeCell ref="J50:K50"/>
    <mergeCell ref="F58:I58"/>
    <mergeCell ref="B57:D57"/>
    <mergeCell ref="J32:K32"/>
    <mergeCell ref="C33:D36"/>
    <mergeCell ref="F33:H33"/>
    <mergeCell ref="I33:I36"/>
    <mergeCell ref="J33:K33"/>
    <mergeCell ref="F34:H34"/>
    <mergeCell ref="J34:K34"/>
    <mergeCell ref="F54:I54"/>
    <mergeCell ref="C49:D52"/>
    <mergeCell ref="F44:I44"/>
    <mergeCell ref="J47:K47"/>
    <mergeCell ref="C95:D95"/>
    <mergeCell ref="F95:H95"/>
    <mergeCell ref="J95:K95"/>
    <mergeCell ref="J88:K88"/>
    <mergeCell ref="F89:H89"/>
    <mergeCell ref="J89:K89"/>
    <mergeCell ref="F90:H90"/>
    <mergeCell ref="J90:K90"/>
    <mergeCell ref="C91:D94"/>
    <mergeCell ref="F91:H91"/>
    <mergeCell ref="I91:I94"/>
    <mergeCell ref="J91:K91"/>
    <mergeCell ref="F92:H92"/>
    <mergeCell ref="C87:D90"/>
    <mergeCell ref="F87:H87"/>
    <mergeCell ref="I87:I90"/>
    <mergeCell ref="J87:K87"/>
    <mergeCell ref="F88:H88"/>
    <mergeCell ref="F93:H93"/>
    <mergeCell ref="J93:K93"/>
    <mergeCell ref="F94:H94"/>
    <mergeCell ref="J94:K94"/>
    <mergeCell ref="L29:L32"/>
    <mergeCell ref="L33:L36"/>
    <mergeCell ref="L45:L48"/>
    <mergeCell ref="L49:L52"/>
    <mergeCell ref="L59:L62"/>
    <mergeCell ref="F57:H57"/>
    <mergeCell ref="F71:H71"/>
    <mergeCell ref="F85:H85"/>
    <mergeCell ref="J92:K92"/>
    <mergeCell ref="F86:I86"/>
    <mergeCell ref="J78:K78"/>
    <mergeCell ref="F79:H79"/>
    <mergeCell ref="J79:K79"/>
    <mergeCell ref="F80:H80"/>
    <mergeCell ref="J48:K48"/>
    <mergeCell ref="J82:L82"/>
    <mergeCell ref="F63:H63"/>
    <mergeCell ref="I63:I66"/>
    <mergeCell ref="L63:L66"/>
    <mergeCell ref="L87:L90"/>
    <mergeCell ref="J80:K80"/>
    <mergeCell ref="J54:L54"/>
    <mergeCell ref="L91:L94"/>
    <mergeCell ref="J63:K63"/>
    <mergeCell ref="C81:D81"/>
    <mergeCell ref="F81:H81"/>
    <mergeCell ref="J81:K81"/>
    <mergeCell ref="J74:K74"/>
    <mergeCell ref="F75:H75"/>
    <mergeCell ref="J75:K75"/>
    <mergeCell ref="F76:H76"/>
    <mergeCell ref="J76:K76"/>
    <mergeCell ref="C77:D80"/>
    <mergeCell ref="F77:H77"/>
    <mergeCell ref="I77:I80"/>
    <mergeCell ref="J77:K77"/>
    <mergeCell ref="F78:H78"/>
    <mergeCell ref="C73:D76"/>
    <mergeCell ref="F73:H73"/>
    <mergeCell ref="I73:I76"/>
    <mergeCell ref="J73:K73"/>
    <mergeCell ref="F74:H74"/>
    <mergeCell ref="F14:G14"/>
    <mergeCell ref="F15:G15"/>
    <mergeCell ref="D11:E11"/>
    <mergeCell ref="D12:E12"/>
    <mergeCell ref="D13:E13"/>
    <mergeCell ref="B16:C16"/>
    <mergeCell ref="C21:D21"/>
    <mergeCell ref="L73:L76"/>
    <mergeCell ref="L77:L80"/>
    <mergeCell ref="J64:K64"/>
    <mergeCell ref="F65:H65"/>
    <mergeCell ref="J65:K65"/>
    <mergeCell ref="F66:H66"/>
    <mergeCell ref="J66:K66"/>
    <mergeCell ref="F64:H64"/>
    <mergeCell ref="F72:I72"/>
    <mergeCell ref="J68:L68"/>
    <mergeCell ref="F68:I68"/>
    <mergeCell ref="J38:L38"/>
    <mergeCell ref="C59:D62"/>
    <mergeCell ref="F59:H59"/>
    <mergeCell ref="I59:I62"/>
    <mergeCell ref="J59:K59"/>
    <mergeCell ref="F60:H60"/>
    <mergeCell ref="F21:G21"/>
    <mergeCell ref="C22:D22"/>
    <mergeCell ref="F22:G22"/>
    <mergeCell ref="F38:I38"/>
    <mergeCell ref="D16:I16"/>
    <mergeCell ref="H9:I9"/>
    <mergeCell ref="D9:E9"/>
    <mergeCell ref="B71:D71"/>
    <mergeCell ref="B85:D85"/>
    <mergeCell ref="F11:G11"/>
    <mergeCell ref="B27:C27"/>
    <mergeCell ref="B9:C9"/>
    <mergeCell ref="F9:G9"/>
    <mergeCell ref="B12:C12"/>
    <mergeCell ref="B13:C13"/>
    <mergeCell ref="B14:C14"/>
    <mergeCell ref="B15:C15"/>
    <mergeCell ref="B11:C11"/>
    <mergeCell ref="F43:H43"/>
    <mergeCell ref="B43:D43"/>
    <mergeCell ref="D14:E14"/>
    <mergeCell ref="D15:E15"/>
    <mergeCell ref="F12:G12"/>
    <mergeCell ref="F13:G13"/>
  </mergeCells>
  <conditionalFormatting sqref="I12:I15">
    <cfRule type="cellIs" priority="13" stopIfTrue="1" operator="equal">
      <formula>0</formula>
    </cfRule>
    <cfRule type="cellIs" dxfId="11" priority="14" operator="lessThanOrEqual">
      <formula>$H$12</formula>
    </cfRule>
    <cfRule type="cellIs" dxfId="10" priority="15" operator="greaterThan">
      <formula>$H$12</formula>
    </cfRule>
  </conditionalFormatting>
  <conditionalFormatting sqref="I22">
    <cfRule type="containsText" dxfId="9" priority="7" operator="containsText" text="N/A">
      <formula>NOT(ISERROR(SEARCH("N/A",I22)))</formula>
    </cfRule>
    <cfRule type="cellIs" priority="10" stopIfTrue="1" operator="equal">
      <formula>0</formula>
    </cfRule>
    <cfRule type="cellIs" dxfId="8" priority="11" operator="lessThanOrEqual">
      <formula>$H$21</formula>
    </cfRule>
    <cfRule type="cellIs" dxfId="7" priority="12" operator="greaterThan">
      <formula>$H$21</formula>
    </cfRule>
  </conditionalFormatting>
  <conditionalFormatting sqref="C22:F22">
    <cfRule type="containsText" dxfId="6" priority="9" operator="containsText" text="N/A">
      <formula>NOT(ISERROR(SEARCH("N/A",C22)))</formula>
    </cfRule>
  </conditionalFormatting>
  <conditionalFormatting sqref="H22">
    <cfRule type="containsText" dxfId="5" priority="8" operator="containsText" text="N/A">
      <formula>NOT(ISERROR(SEARCH("N/A",H22)))</formula>
    </cfRule>
  </conditionalFormatting>
  <conditionalFormatting sqref="F38:I38">
    <cfRule type="cellIs" priority="4" stopIfTrue="1" operator="equal">
      <formula>0</formula>
    </cfRule>
  </conditionalFormatting>
  <conditionalFormatting sqref="J38:L38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greaterThanOrEqual" id="{A3B61B67-6685-4560-B8D4-C5AAE29B7144}">
            <xm:f>Desplegables!$H$16</xm:f>
            <x14:dxf>
              <font>
                <color rgb="FF006100"/>
              </font>
              <fill>
                <patternFill>
                  <bgColor rgb="FFC6ECCE"/>
                </patternFill>
              </fill>
            </x14:dxf>
          </x14:cfRule>
          <x14:cfRule type="cellIs" priority="6" operator="lessThan" id="{3AB28CBE-5B3E-4B6E-993B-0B5B280C884A}">
            <xm:f>Desplegables!$H$16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ellIs" priority="2" operator="greaterThanOrEqual" id="{FDA81D06-B319-4775-8A96-EEA0FC595876}">
            <xm:f>Desplegables!$H$16</xm:f>
            <x14:dxf>
              <font>
                <color rgb="FF006100"/>
              </font>
              <fill>
                <patternFill>
                  <bgColor rgb="FFC6ECCE"/>
                </patternFill>
              </fill>
            </x14:dxf>
          </x14:cfRule>
          <x14:cfRule type="cellIs" priority="3" operator="lessThan" id="{B151237C-DA7B-4BA5-AA96-69748C3669C8}">
            <xm:f>Desplegables!$H$16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30EDBE-E0B7-4C31-85AF-5AF8E7A4E524}">
          <x14:formula1>
            <xm:f>IF($B$22="SI",Desplegables!$J$6:$J$22,Desplegables!$J$23)</xm:f>
          </x14:formula1>
          <xm:sqref>E22</xm:sqref>
        </x14:dataValidation>
        <x14:dataValidation type="list" allowBlank="1" showInputMessage="1" showErrorMessage="1" xr:uid="{AFE21239-1342-4DEC-A1D3-72E17F8FCE32}">
          <x14:formula1>
            <xm:f>Desplegables!$I$6:$I$7</xm:f>
          </x14:formula1>
          <xm:sqref>B22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A41-ECD6-4E6B-A7FB-E5743E90BB8D}">
  <sheetPr codeName="Hoja2"/>
  <dimension ref="A5:BQ75"/>
  <sheetViews>
    <sheetView zoomScale="120" zoomScaleNormal="120" workbookViewId="0">
      <selection activeCell="I33" sqref="I33"/>
    </sheetView>
  </sheetViews>
  <sheetFormatPr defaultColWidth="11.453125" defaultRowHeight="14.5" x14ac:dyDescent="0.35"/>
  <cols>
    <col min="1" max="1" width="3" style="1" customWidth="1"/>
    <col min="2" max="2" width="8.7265625" style="1" bestFit="1" customWidth="1"/>
    <col min="3" max="3" width="3" style="1" customWidth="1"/>
    <col min="4" max="4" width="26.453125" style="1" bestFit="1" customWidth="1"/>
    <col min="5" max="5" width="24.81640625" style="1" customWidth="1"/>
    <col min="6" max="6" width="21.1796875" style="1" bestFit="1" customWidth="1"/>
    <col min="7" max="7" width="16.26953125" style="1" bestFit="1" customWidth="1"/>
    <col min="8" max="9" width="25.1796875" style="1" bestFit="1" customWidth="1"/>
    <col min="10" max="10" width="38.26953125" style="1" customWidth="1"/>
    <col min="11" max="69" width="11.453125" style="1"/>
    <col min="70" max="16384" width="11.453125" style="8"/>
  </cols>
  <sheetData>
    <row r="5" spans="2:13" x14ac:dyDescent="0.35">
      <c r="B5" s="14" t="s">
        <v>69</v>
      </c>
      <c r="D5" s="14" t="s">
        <v>0</v>
      </c>
      <c r="E5" s="14" t="s">
        <v>45</v>
      </c>
      <c r="G5" s="14" t="s">
        <v>70</v>
      </c>
      <c r="I5" s="12" t="s">
        <v>141</v>
      </c>
      <c r="J5" s="12" t="s">
        <v>142</v>
      </c>
    </row>
    <row r="6" spans="2:13" x14ac:dyDescent="0.35">
      <c r="B6" s="24">
        <v>1</v>
      </c>
      <c r="D6" s="16" t="s">
        <v>7</v>
      </c>
      <c r="E6" s="16" t="s">
        <v>15</v>
      </c>
      <c r="G6" s="24" t="s">
        <v>71</v>
      </c>
      <c r="I6" s="24" t="s">
        <v>71</v>
      </c>
      <c r="J6" s="24" t="s">
        <v>143</v>
      </c>
    </row>
    <row r="7" spans="2:13" x14ac:dyDescent="0.35">
      <c r="B7" s="24">
        <v>2</v>
      </c>
      <c r="D7" s="16" t="s">
        <v>6</v>
      </c>
      <c r="E7" s="16" t="s">
        <v>16</v>
      </c>
      <c r="G7" s="24" t="s">
        <v>72</v>
      </c>
      <c r="I7" s="24" t="s">
        <v>72</v>
      </c>
      <c r="J7" s="24" t="s">
        <v>144</v>
      </c>
    </row>
    <row r="8" spans="2:13" x14ac:dyDescent="0.35">
      <c r="B8" s="24">
        <v>3</v>
      </c>
      <c r="D8" s="16" t="s">
        <v>30</v>
      </c>
      <c r="E8" s="16" t="s">
        <v>17</v>
      </c>
      <c r="G8" s="24" t="s">
        <v>73</v>
      </c>
      <c r="I8" s="24" t="s">
        <v>73</v>
      </c>
      <c r="J8" s="24" t="s">
        <v>145</v>
      </c>
    </row>
    <row r="9" spans="2:13" x14ac:dyDescent="0.35">
      <c r="B9" s="24">
        <v>4</v>
      </c>
      <c r="D9" s="3"/>
      <c r="E9" s="16" t="s">
        <v>65</v>
      </c>
      <c r="F9" s="3"/>
      <c r="J9" s="24" t="s">
        <v>146</v>
      </c>
    </row>
    <row r="10" spans="2:13" x14ac:dyDescent="0.35">
      <c r="B10" s="24">
        <v>5</v>
      </c>
      <c r="D10" s="3"/>
      <c r="E10" s="3"/>
      <c r="F10" s="3"/>
      <c r="J10" s="24" t="s">
        <v>147</v>
      </c>
    </row>
    <row r="11" spans="2:13" x14ac:dyDescent="0.35">
      <c r="B11" s="24">
        <v>6</v>
      </c>
      <c r="J11" s="24" t="s">
        <v>148</v>
      </c>
    </row>
    <row r="12" spans="2:13" x14ac:dyDescent="0.35">
      <c r="B12" s="24">
        <v>7</v>
      </c>
      <c r="D12" s="13" t="s">
        <v>0</v>
      </c>
      <c r="E12" s="13" t="s">
        <v>22</v>
      </c>
      <c r="F12" s="13" t="s">
        <v>23</v>
      </c>
      <c r="H12" s="45" t="s">
        <v>134</v>
      </c>
      <c r="J12" s="24" t="s">
        <v>149</v>
      </c>
    </row>
    <row r="13" spans="2:13" ht="15" customHeight="1" x14ac:dyDescent="0.35">
      <c r="D13" s="17" t="s">
        <v>7</v>
      </c>
      <c r="E13" s="17" t="s">
        <v>15</v>
      </c>
      <c r="F13" s="18">
        <v>0.7</v>
      </c>
      <c r="H13" s="46">
        <v>250000</v>
      </c>
      <c r="J13" s="24" t="s">
        <v>150</v>
      </c>
      <c r="K13" s="2"/>
      <c r="L13" s="2"/>
      <c r="M13" s="2"/>
    </row>
    <row r="14" spans="2:13" x14ac:dyDescent="0.35">
      <c r="D14" s="17" t="s">
        <v>7</v>
      </c>
      <c r="E14" s="17" t="s">
        <v>16</v>
      </c>
      <c r="F14" s="18">
        <v>0.6</v>
      </c>
      <c r="J14" s="24" t="s">
        <v>151</v>
      </c>
      <c r="K14" s="2"/>
      <c r="L14" s="2"/>
      <c r="M14" s="2"/>
    </row>
    <row r="15" spans="2:13" x14ac:dyDescent="0.35">
      <c r="D15" s="17" t="s">
        <v>7</v>
      </c>
      <c r="E15" s="17" t="s">
        <v>17</v>
      </c>
      <c r="F15" s="18">
        <v>0.5</v>
      </c>
      <c r="H15" s="45" t="s">
        <v>133</v>
      </c>
      <c r="J15" s="24" t="s">
        <v>152</v>
      </c>
      <c r="K15" s="2"/>
      <c r="L15" s="2"/>
      <c r="M15" s="2"/>
    </row>
    <row r="16" spans="2:13" x14ac:dyDescent="0.35">
      <c r="D16" s="17" t="s">
        <v>6</v>
      </c>
      <c r="E16" s="17" t="s">
        <v>15</v>
      </c>
      <c r="F16" s="18">
        <v>0.45</v>
      </c>
      <c r="H16" s="46">
        <v>120000</v>
      </c>
      <c r="J16" s="24" t="s">
        <v>157</v>
      </c>
      <c r="K16" s="2"/>
      <c r="L16" s="2"/>
      <c r="M16" s="2"/>
    </row>
    <row r="17" spans="4:13" x14ac:dyDescent="0.35">
      <c r="D17" s="17" t="s">
        <v>6</v>
      </c>
      <c r="E17" s="17" t="s">
        <v>16</v>
      </c>
      <c r="F17" s="18">
        <v>0.35</v>
      </c>
      <c r="H17" s="2"/>
      <c r="I17" s="2"/>
      <c r="J17" s="24" t="s">
        <v>153</v>
      </c>
      <c r="K17" s="2"/>
      <c r="L17" s="2"/>
      <c r="M17" s="2"/>
    </row>
    <row r="18" spans="4:13" x14ac:dyDescent="0.35">
      <c r="D18" s="17" t="s">
        <v>6</v>
      </c>
      <c r="E18" s="17" t="s">
        <v>17</v>
      </c>
      <c r="F18" s="18">
        <v>0.25</v>
      </c>
      <c r="H18" s="45" t="s">
        <v>136</v>
      </c>
      <c r="I18" s="2"/>
      <c r="J18" s="24" t="s">
        <v>158</v>
      </c>
      <c r="K18" s="2"/>
      <c r="L18" s="2"/>
      <c r="M18" s="2"/>
    </row>
    <row r="19" spans="4:13" x14ac:dyDescent="0.35">
      <c r="D19" s="17" t="s">
        <v>47</v>
      </c>
      <c r="E19" s="17" t="s">
        <v>65</v>
      </c>
      <c r="F19" s="18">
        <v>1</v>
      </c>
      <c r="H19" s="46">
        <v>250000</v>
      </c>
      <c r="I19" s="2"/>
      <c r="J19" s="24" t="s">
        <v>154</v>
      </c>
      <c r="K19" s="2"/>
      <c r="L19" s="2"/>
      <c r="M19" s="2"/>
    </row>
    <row r="20" spans="4:13" s="1" customFormat="1" x14ac:dyDescent="0.35">
      <c r="F20" s="23"/>
      <c r="H20" s="2"/>
      <c r="I20" s="2"/>
      <c r="J20" s="24" t="s">
        <v>155</v>
      </c>
      <c r="K20" s="2"/>
      <c r="L20" s="2"/>
      <c r="M20" s="2"/>
    </row>
    <row r="21" spans="4:13" x14ac:dyDescent="0.35">
      <c r="D21" s="13" t="s">
        <v>0</v>
      </c>
      <c r="E21" s="13" t="s">
        <v>74</v>
      </c>
      <c r="F21" s="13" t="s">
        <v>23</v>
      </c>
      <c r="H21" s="45" t="s">
        <v>135</v>
      </c>
      <c r="I21" s="2"/>
      <c r="J21" s="24" t="s">
        <v>159</v>
      </c>
      <c r="K21" s="2"/>
      <c r="L21" s="2"/>
      <c r="M21" s="2"/>
    </row>
    <row r="22" spans="4:13" x14ac:dyDescent="0.35">
      <c r="D22" s="17" t="s">
        <v>30</v>
      </c>
      <c r="E22" s="17" t="s">
        <v>75</v>
      </c>
      <c r="F22" s="18">
        <v>1</v>
      </c>
      <c r="H22" s="46">
        <v>100000</v>
      </c>
      <c r="I22" s="2"/>
      <c r="J22" s="24" t="s">
        <v>156</v>
      </c>
      <c r="K22" s="2"/>
      <c r="L22" s="2"/>
      <c r="M22" s="2"/>
    </row>
    <row r="23" spans="4:13" x14ac:dyDescent="0.35">
      <c r="J23" s="24" t="s">
        <v>73</v>
      </c>
    </row>
    <row r="24" spans="4:13" x14ac:dyDescent="0.35">
      <c r="D24" s="12" t="s">
        <v>32</v>
      </c>
      <c r="E24" s="19">
        <v>7.0000000000000007E-2</v>
      </c>
    </row>
    <row r="25" spans="4:13" s="1" customFormat="1" x14ac:dyDescent="0.35">
      <c r="D25" s="15"/>
      <c r="E25" s="22"/>
    </row>
    <row r="26" spans="4:13" s="1" customFormat="1" x14ac:dyDescent="0.35">
      <c r="D26" s="13" t="s">
        <v>78</v>
      </c>
      <c r="E26" s="13" t="s">
        <v>48</v>
      </c>
      <c r="F26" s="13" t="s">
        <v>49</v>
      </c>
      <c r="G26" s="21"/>
      <c r="H26" s="21"/>
      <c r="I26" s="21"/>
      <c r="J26" s="21"/>
    </row>
    <row r="27" spans="4:13" s="1" customFormat="1" x14ac:dyDescent="0.35">
      <c r="D27" s="18">
        <v>0.1</v>
      </c>
      <c r="E27" s="18">
        <v>0.8</v>
      </c>
      <c r="F27" s="17" t="s">
        <v>15</v>
      </c>
      <c r="G27" s="21"/>
      <c r="H27" s="21"/>
      <c r="I27" s="21"/>
      <c r="J27" s="21"/>
    </row>
    <row r="28" spans="4:13" s="1" customFormat="1" x14ac:dyDescent="0.35">
      <c r="D28" s="18">
        <v>0.1</v>
      </c>
      <c r="E28" s="18">
        <v>0.8</v>
      </c>
      <c r="F28" s="17" t="s">
        <v>16</v>
      </c>
      <c r="G28" s="21"/>
      <c r="H28" s="21"/>
      <c r="I28" s="13" t="s">
        <v>179</v>
      </c>
      <c r="J28" s="13" t="s">
        <v>180</v>
      </c>
    </row>
    <row r="29" spans="4:13" x14ac:dyDescent="0.35">
      <c r="D29" s="18">
        <v>0.1</v>
      </c>
      <c r="E29" s="18">
        <v>0.8</v>
      </c>
      <c r="F29" s="17" t="s">
        <v>17</v>
      </c>
      <c r="G29" s="21"/>
      <c r="H29" s="21"/>
      <c r="I29" s="17" t="s">
        <v>15</v>
      </c>
      <c r="J29" s="18">
        <v>0.2</v>
      </c>
    </row>
    <row r="30" spans="4:13" x14ac:dyDescent="0.35">
      <c r="D30" s="18">
        <v>1</v>
      </c>
      <c r="E30" s="18">
        <v>1</v>
      </c>
      <c r="F30" s="17" t="s">
        <v>65</v>
      </c>
      <c r="G30" s="21"/>
      <c r="H30" s="21"/>
      <c r="I30" s="17" t="s">
        <v>16</v>
      </c>
      <c r="J30" s="18">
        <v>0.2</v>
      </c>
    </row>
    <row r="31" spans="4:13" s="1" customFormat="1" x14ac:dyDescent="0.35">
      <c r="D31" s="49" t="s">
        <v>172</v>
      </c>
      <c r="F31" s="49" t="s">
        <v>173</v>
      </c>
      <c r="H31" s="21"/>
      <c r="I31" s="17" t="s">
        <v>17</v>
      </c>
      <c r="J31" s="18">
        <v>0.2</v>
      </c>
    </row>
    <row r="32" spans="4:13" s="1" customFormat="1" x14ac:dyDescent="0.35">
      <c r="D32" s="13" t="s">
        <v>57</v>
      </c>
      <c r="E32" s="13" t="s">
        <v>49</v>
      </c>
      <c r="F32" s="13" t="s">
        <v>57</v>
      </c>
      <c r="G32" s="13" t="s">
        <v>49</v>
      </c>
      <c r="H32" s="21"/>
      <c r="I32" s="17" t="s">
        <v>65</v>
      </c>
      <c r="J32" s="18">
        <v>0.8</v>
      </c>
    </row>
    <row r="33" spans="4:11" s="1" customFormat="1" x14ac:dyDescent="0.35">
      <c r="D33" s="50">
        <v>0.7</v>
      </c>
      <c r="E33" s="17" t="s">
        <v>15</v>
      </c>
      <c r="F33" s="50">
        <v>1</v>
      </c>
      <c r="G33" s="17" t="s">
        <v>15</v>
      </c>
      <c r="H33" s="21"/>
      <c r="I33" s="21"/>
      <c r="J33" s="246"/>
    </row>
    <row r="34" spans="4:11" s="1" customFormat="1" x14ac:dyDescent="0.35">
      <c r="D34" s="50">
        <v>0.7</v>
      </c>
      <c r="E34" s="17" t="s">
        <v>16</v>
      </c>
      <c r="F34" s="50">
        <v>1</v>
      </c>
      <c r="G34" s="17" t="s">
        <v>16</v>
      </c>
      <c r="H34" s="21"/>
      <c r="I34" s="21"/>
      <c r="J34" s="21"/>
    </row>
    <row r="35" spans="4:11" s="1" customFormat="1" x14ac:dyDescent="0.35">
      <c r="D35" s="50">
        <v>0.7</v>
      </c>
      <c r="E35" s="17" t="s">
        <v>17</v>
      </c>
      <c r="F35" s="50">
        <v>1</v>
      </c>
      <c r="G35" s="17" t="s">
        <v>17</v>
      </c>
      <c r="H35" s="21"/>
      <c r="I35" s="21"/>
      <c r="J35" s="21"/>
    </row>
    <row r="36" spans="4:11" s="1" customFormat="1" x14ac:dyDescent="0.35">
      <c r="D36" s="50">
        <v>0.5</v>
      </c>
      <c r="E36" s="17" t="s">
        <v>65</v>
      </c>
      <c r="F36" s="21"/>
      <c r="G36" s="21"/>
      <c r="H36" s="21"/>
      <c r="I36" s="21"/>
      <c r="J36" s="21"/>
    </row>
    <row r="37" spans="4:11" s="1" customFormat="1" x14ac:dyDescent="0.35">
      <c r="D37" s="50">
        <v>0.7</v>
      </c>
      <c r="E37" s="17" t="s">
        <v>174</v>
      </c>
      <c r="G37" s="21"/>
      <c r="H37" s="21"/>
      <c r="I37" s="21"/>
      <c r="J37" s="21"/>
    </row>
    <row r="39" spans="4:11" x14ac:dyDescent="0.35">
      <c r="D39" s="20" t="s">
        <v>62</v>
      </c>
      <c r="E39" s="10" t="s">
        <v>46</v>
      </c>
    </row>
    <row r="40" spans="4:11" x14ac:dyDescent="0.35">
      <c r="D40" s="250" t="s">
        <v>182</v>
      </c>
      <c r="E40" s="251"/>
      <c r="F40" s="251"/>
      <c r="G40" s="251"/>
      <c r="H40" s="251"/>
      <c r="I40" s="251"/>
      <c r="J40" s="251"/>
      <c r="K40" s="252"/>
    </row>
    <row r="41" spans="4:11" x14ac:dyDescent="0.35">
      <c r="D41" s="250" t="s">
        <v>183</v>
      </c>
      <c r="E41" s="251"/>
      <c r="F41" s="251"/>
      <c r="G41" s="251"/>
      <c r="H41" s="251"/>
      <c r="I41" s="251"/>
      <c r="J41" s="251"/>
      <c r="K41" s="252"/>
    </row>
    <row r="42" spans="4:11" x14ac:dyDescent="0.35">
      <c r="D42" s="440" t="s">
        <v>63</v>
      </c>
      <c r="E42" s="441"/>
      <c r="F42" s="441"/>
      <c r="G42" s="441"/>
      <c r="H42" s="441"/>
      <c r="I42" s="441"/>
      <c r="J42" s="441"/>
      <c r="K42" s="442"/>
    </row>
    <row r="43" spans="4:11" x14ac:dyDescent="0.35">
      <c r="D43" s="440"/>
      <c r="E43" s="441"/>
      <c r="F43" s="441"/>
      <c r="G43" s="441"/>
      <c r="H43" s="441"/>
      <c r="I43" s="441"/>
      <c r="J43" s="441"/>
      <c r="K43" s="442"/>
    </row>
    <row r="47" spans="4:11" x14ac:dyDescent="0.35">
      <c r="D47" s="443" t="s">
        <v>51</v>
      </c>
      <c r="E47" s="443"/>
      <c r="F47" s="443"/>
      <c r="G47" s="443"/>
      <c r="H47" s="443"/>
      <c r="I47" s="443"/>
      <c r="J47" s="443"/>
      <c r="K47" s="443"/>
    </row>
    <row r="48" spans="4:11" ht="36.75" customHeight="1" x14ac:dyDescent="0.35">
      <c r="D48" s="444" t="s">
        <v>90</v>
      </c>
      <c r="E48" s="444"/>
      <c r="F48" s="444"/>
      <c r="G48" s="444"/>
      <c r="H48" s="444"/>
      <c r="I48" s="444"/>
      <c r="J48" s="444"/>
      <c r="K48" s="444"/>
    </row>
    <row r="49" spans="4:11" ht="12" customHeight="1" x14ac:dyDescent="0.35">
      <c r="D49" s="48"/>
      <c r="E49" s="48"/>
      <c r="F49" s="48"/>
      <c r="G49" s="48"/>
      <c r="H49" s="48"/>
      <c r="I49" s="48"/>
      <c r="J49" s="48"/>
      <c r="K49" s="48"/>
    </row>
    <row r="50" spans="4:11" x14ac:dyDescent="0.35">
      <c r="D50" s="443" t="s">
        <v>52</v>
      </c>
      <c r="E50" s="443"/>
      <c r="F50" s="443"/>
      <c r="G50" s="443"/>
      <c r="H50" s="443"/>
      <c r="I50" s="443"/>
      <c r="J50" s="443"/>
      <c r="K50" s="443"/>
    </row>
    <row r="51" spans="4:11" ht="37.5" customHeight="1" x14ac:dyDescent="0.35">
      <c r="D51" s="444" t="s">
        <v>91</v>
      </c>
      <c r="E51" s="444"/>
      <c r="F51" s="444"/>
      <c r="G51" s="444"/>
      <c r="H51" s="444"/>
      <c r="I51" s="444"/>
      <c r="J51" s="444"/>
      <c r="K51" s="444"/>
    </row>
    <row r="53" spans="4:11" x14ac:dyDescent="0.35">
      <c r="D53" s="443" t="s">
        <v>50</v>
      </c>
      <c r="E53" s="443"/>
      <c r="F53" s="443"/>
      <c r="G53" s="443"/>
      <c r="H53" s="443"/>
      <c r="I53" s="443"/>
      <c r="J53" s="443"/>
      <c r="K53" s="443"/>
    </row>
    <row r="54" spans="4:11" ht="25.5" customHeight="1" x14ac:dyDescent="0.35">
      <c r="D54" s="444" t="s">
        <v>92</v>
      </c>
      <c r="E54" s="444"/>
      <c r="F54" s="444"/>
      <c r="G54" s="444"/>
      <c r="H54" s="444"/>
      <c r="I54" s="444"/>
      <c r="J54" s="444"/>
      <c r="K54" s="444"/>
    </row>
    <row r="55" spans="4:11" x14ac:dyDescent="0.35">
      <c r="D55" s="443" t="s">
        <v>76</v>
      </c>
      <c r="E55" s="443"/>
      <c r="F55" s="443"/>
      <c r="G55" s="443"/>
      <c r="H55" s="443"/>
      <c r="I55" s="443"/>
      <c r="J55" s="443"/>
      <c r="K55" s="443"/>
    </row>
    <row r="56" spans="4:11" ht="27.75" customHeight="1" x14ac:dyDescent="0.35">
      <c r="D56" s="444" t="s">
        <v>77</v>
      </c>
      <c r="E56" s="444"/>
      <c r="F56" s="444"/>
      <c r="G56" s="444"/>
      <c r="H56" s="444"/>
      <c r="I56" s="444"/>
      <c r="J56" s="444"/>
      <c r="K56" s="444"/>
    </row>
    <row r="58" spans="4:11" x14ac:dyDescent="0.35">
      <c r="D58" s="443" t="s">
        <v>58</v>
      </c>
      <c r="E58" s="443"/>
      <c r="F58" s="443"/>
      <c r="G58" s="443"/>
      <c r="H58" s="443"/>
      <c r="I58" s="443"/>
      <c r="J58" s="443"/>
      <c r="K58" s="443"/>
    </row>
    <row r="59" spans="4:11" ht="27.75" customHeight="1" x14ac:dyDescent="0.35">
      <c r="D59" s="444" t="s">
        <v>66</v>
      </c>
      <c r="E59" s="444"/>
      <c r="F59" s="444"/>
      <c r="G59" s="444"/>
      <c r="H59" s="444"/>
      <c r="I59" s="444"/>
      <c r="J59" s="444"/>
      <c r="K59" s="444"/>
    </row>
    <row r="63" spans="4:11" ht="15" thickBot="1" x14ac:dyDescent="0.4">
      <c r="D63" s="448" t="s">
        <v>80</v>
      </c>
      <c r="E63" s="448"/>
      <c r="F63" s="448"/>
      <c r="G63" s="448" t="s">
        <v>83</v>
      </c>
      <c r="H63" s="448"/>
      <c r="I63" s="448"/>
      <c r="J63" s="448"/>
    </row>
    <row r="64" spans="4:11" ht="66" customHeight="1" x14ac:dyDescent="0.35">
      <c r="D64" s="451" t="s">
        <v>93</v>
      </c>
      <c r="E64" s="451"/>
      <c r="F64" s="451"/>
      <c r="G64" s="452" t="s">
        <v>95</v>
      </c>
      <c r="H64" s="453"/>
      <c r="I64" s="453"/>
      <c r="J64" s="453"/>
    </row>
    <row r="65" spans="4:10" ht="15" thickBot="1" x14ac:dyDescent="0.4">
      <c r="D65" s="448" t="s">
        <v>82</v>
      </c>
      <c r="E65" s="448"/>
      <c r="F65" s="448"/>
      <c r="G65" s="448" t="s">
        <v>89</v>
      </c>
      <c r="H65" s="448"/>
      <c r="I65" s="448"/>
      <c r="J65" s="448"/>
    </row>
    <row r="66" spans="4:10" x14ac:dyDescent="0.35">
      <c r="D66" s="445" t="s">
        <v>94</v>
      </c>
      <c r="E66" s="445"/>
      <c r="F66" s="445"/>
      <c r="G66" s="446" t="s">
        <v>96</v>
      </c>
      <c r="H66" s="447"/>
      <c r="I66" s="447"/>
      <c r="J66" s="447"/>
    </row>
    <row r="67" spans="4:10" ht="15" thickBot="1" x14ac:dyDescent="0.4">
      <c r="D67" s="3"/>
      <c r="E67" s="3"/>
      <c r="F67" s="3"/>
      <c r="G67" s="448" t="s">
        <v>81</v>
      </c>
      <c r="H67" s="448"/>
      <c r="I67" s="448"/>
      <c r="J67" s="448"/>
    </row>
    <row r="68" spans="4:10" ht="15.5" x14ac:dyDescent="0.35">
      <c r="D68" s="3"/>
      <c r="E68" s="3"/>
      <c r="F68" s="3"/>
      <c r="G68" s="449"/>
      <c r="H68" s="450"/>
      <c r="I68" s="450"/>
      <c r="J68" s="450"/>
    </row>
    <row r="72" spans="4:10" x14ac:dyDescent="0.35">
      <c r="D72" s="1" t="s">
        <v>137</v>
      </c>
    </row>
    <row r="73" spans="4:10" x14ac:dyDescent="0.35">
      <c r="D73" s="1" t="s">
        <v>138</v>
      </c>
    </row>
    <row r="74" spans="4:10" x14ac:dyDescent="0.35">
      <c r="D74" s="1" t="s">
        <v>140</v>
      </c>
    </row>
    <row r="75" spans="4:10" x14ac:dyDescent="0.35">
      <c r="D75" s="1" t="s">
        <v>139</v>
      </c>
    </row>
  </sheetData>
  <sheetProtection algorithmName="SHA-512" hashValue="h7mAtorIHY5ECkijwtoiU0tolaG47HXK3UuMeq2UsyWTU9ASHw9yR3UKF3I8VQye7Ijnnt6AAY9fVoU3TscJug==" saltValue="doXvYEgUsQbmIpfHWiPTPQ==" spinCount="100000" sheet="1" selectLockedCells="1" selectUnlockedCells="1"/>
  <mergeCells count="22">
    <mergeCell ref="G67:J67"/>
    <mergeCell ref="G68:J68"/>
    <mergeCell ref="D63:F63"/>
    <mergeCell ref="G63:J63"/>
    <mergeCell ref="D64:F64"/>
    <mergeCell ref="G64:J64"/>
    <mergeCell ref="D65:F65"/>
    <mergeCell ref="G65:J65"/>
    <mergeCell ref="D42:K42"/>
    <mergeCell ref="D43:K43"/>
    <mergeCell ref="D55:K55"/>
    <mergeCell ref="D56:K56"/>
    <mergeCell ref="D66:F66"/>
    <mergeCell ref="G66:J66"/>
    <mergeCell ref="D59:K59"/>
    <mergeCell ref="D48:K48"/>
    <mergeCell ref="D54:K54"/>
    <mergeCell ref="D58:K58"/>
    <mergeCell ref="D47:K47"/>
    <mergeCell ref="D53:K53"/>
    <mergeCell ref="D50:K50"/>
    <mergeCell ref="D51:K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5</vt:i4>
      </vt:variant>
    </vt:vector>
  </HeadingPairs>
  <TitlesOfParts>
    <vt:vector size="13" baseType="lpstr">
      <vt:lpstr>INSTRUCCIONS Sol·licitant</vt:lpstr>
      <vt:lpstr>EMPRESA 1 - Líder</vt:lpstr>
      <vt:lpstr>BENEFICIARI 2</vt:lpstr>
      <vt:lpstr>BENEFICIARI 3</vt:lpstr>
      <vt:lpstr>BENEFICIARI 4</vt:lpstr>
      <vt:lpstr>Detall per Imprès Sol·licitud</vt:lpstr>
      <vt:lpstr>Pressupost Global - Resum</vt:lpstr>
      <vt:lpstr>Desplegables</vt:lpstr>
      <vt:lpstr>'BENEFICIARI 2'!Àrea_d'impressió</vt:lpstr>
      <vt:lpstr>'BENEFICIARI 3'!Àrea_d'impressió</vt:lpstr>
      <vt:lpstr>'BENEFICIARI 4'!Àrea_d'impressió</vt:lpstr>
      <vt:lpstr>'Detall per Imprès Sol·licitud'!Àrea_d'impressió</vt:lpstr>
      <vt:lpstr>'EMPRESA 1 - Líder'!Àrea_d'impressió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RDECR20</dc:title>
  <dc:creator>Generalitat de Catalunya. ACCIÓ</dc:creator>
  <cp:keywords>ACCIÓ nuclis economia circular R+D Innovació ARC</cp:keywords>
  <cp:lastModifiedBy>Mireia Raurell</cp:lastModifiedBy>
  <dcterms:created xsi:type="dcterms:W3CDTF">2020-06-25T16:30:45Z</dcterms:created>
  <dcterms:modified xsi:type="dcterms:W3CDTF">2022-06-13T06:24:23Z</dcterms:modified>
</cp:coreProperties>
</file>