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AVALUACIÓ INCENTIUS\2023\Plantilla sol·licitud web\Non enviat  MARTA DE MIGUEL, FALTA PRESS\"/>
    </mc:Choice>
  </mc:AlternateContent>
  <xr:revisionPtr revIDLastSave="0" documentId="13_ncr:1_{FFA958D3-3E65-4124-9334-BC159BA0FB49}" xr6:coauthVersionLast="47" xr6:coauthVersionMax="47" xr10:uidLastSave="{00000000-0000-0000-0000-000000000000}"/>
  <workbookProtection workbookPassword="CF7F" lockStructure="1"/>
  <bookViews>
    <workbookView xWindow="28680" yWindow="-120" windowWidth="29040" windowHeight="15840" tabRatio="819" xr2:uid="{6A307BBE-5743-4FF8-B0BF-7C4660DBD2BF}"/>
  </bookViews>
  <sheets>
    <sheet name="Instruccions" sheetId="23" r:id="rId1"/>
    <sheet name="Pressupot C.Estructural" sheetId="25" r:id="rId2"/>
    <sheet name="ValoracióPROJECTE" sheetId="40" state="hidden" r:id="rId3"/>
    <sheet name="ValoracióPROJECTENUCLEAR" sheetId="43" state="hidden" r:id="rId4"/>
    <sheet name="Valors possibles" sheetId="42" state="hidden" r:id="rId5"/>
  </sheets>
  <definedNames>
    <definedName name="_1a">'Valors possibles'!$B$4:$B$6</definedName>
    <definedName name="_1b">'Valors possibles'!$C$4:$C$9</definedName>
    <definedName name="_2a">#REF!</definedName>
    <definedName name="_2b">#REF!</definedName>
    <definedName name="_2c">#REF!</definedName>
    <definedName name="_3a">#REF!</definedName>
    <definedName name="_3b">#REF!</definedName>
    <definedName name="_4a">#REF!</definedName>
    <definedName name="_4b">#REF!</definedName>
    <definedName name="_5a">#REF!</definedName>
    <definedName name="_5b">#REF!</definedName>
    <definedName name="_5c">#REF!</definedName>
    <definedName name="_6a">#REF!</definedName>
    <definedName name="_6b">#REF!</definedName>
    <definedName name="_6c">#REF!</definedName>
    <definedName name="_6d">#REF!</definedName>
    <definedName name="_7a">#REF!</definedName>
    <definedName name="_xlnm.Print_Area" localSheetId="0">Instruccions!$A$1:$J$17</definedName>
    <definedName name="_xlnm.Print_Area" localSheetId="1">'Pressupot C.Estructural'!$B$1:$J$83</definedName>
    <definedName name="_xlnm.Print_Area" localSheetId="2">ValoracióPROJECTE!$A$1:$H$85</definedName>
    <definedName name="_xlnm.Print_Area" localSheetId="3">ValoracióPROJECTENUCLEAR!$A$1:$H$85</definedName>
    <definedName name="Mida">'Pressupot C.Estructural'!$C$9</definedName>
    <definedName name="Titol">'Pressupot C.Estructural'!$C$12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43" l="1"/>
  <c r="F27" i="43"/>
  <c r="F26" i="43"/>
  <c r="F25" i="43"/>
  <c r="F24" i="43"/>
  <c r="F23" i="43"/>
  <c r="F22" i="43"/>
  <c r="F21" i="43"/>
  <c r="B6" i="43"/>
  <c r="F33" i="43" s="1"/>
  <c r="A5" i="43"/>
  <c r="F28" i="43" l="1"/>
  <c r="F17" i="43"/>
  <c r="B28" i="40"/>
  <c r="F27" i="40"/>
  <c r="C88" i="25" l="1"/>
  <c r="F21" i="25" s="1"/>
  <c r="D88" i="25"/>
  <c r="G21" i="25" s="1"/>
  <c r="D37" i="40" l="1"/>
  <c r="F37" i="40" s="1"/>
  <c r="D37" i="43"/>
  <c r="F37" i="43" s="1"/>
  <c r="B37" i="40"/>
  <c r="B37" i="43"/>
  <c r="B6" i="40"/>
  <c r="F33" i="40" s="1"/>
  <c r="F26" i="40"/>
  <c r="F25" i="40"/>
  <c r="F24" i="40"/>
  <c r="F69" i="25" l="1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68" i="25"/>
  <c r="H79" i="25"/>
  <c r="H75" i="25"/>
  <c r="H72" i="25"/>
  <c r="H69" i="25"/>
  <c r="H68" i="25"/>
  <c r="E36" i="25"/>
  <c r="D36" i="25"/>
  <c r="H70" i="25" l="1"/>
  <c r="A5" i="40" l="1"/>
  <c r="F21" i="40" l="1"/>
  <c r="F22" i="40"/>
  <c r="F23" i="40" l="1"/>
  <c r="F17" i="40" s="1"/>
  <c r="F28" i="40" l="1"/>
  <c r="H73" i="25"/>
  <c r="H74" i="25"/>
  <c r="H76" i="25"/>
  <c r="H77" i="25"/>
  <c r="H71" i="25"/>
  <c r="H78" i="25"/>
  <c r="H80" i="25"/>
  <c r="H81" i="25"/>
  <c r="H82" i="25"/>
  <c r="F83" i="25"/>
  <c r="F20" i="25" s="1"/>
  <c r="D64" i="25"/>
  <c r="F19" i="25" s="1"/>
  <c r="B35" i="43" s="1"/>
  <c r="B36" i="40" l="1"/>
  <c r="B36" i="43"/>
  <c r="H83" i="25"/>
  <c r="G20" i="25" s="1"/>
  <c r="D36" i="40" l="1"/>
  <c r="D36" i="43"/>
  <c r="F36" i="43" s="1"/>
  <c r="E64" i="25"/>
  <c r="E55" i="25"/>
  <c r="F18" i="25" s="1"/>
  <c r="B34" i="43" s="1"/>
  <c r="F55" i="25"/>
  <c r="G18" i="25" s="1"/>
  <c r="D34" i="43" s="1"/>
  <c r="F34" i="43" s="1"/>
  <c r="D55" i="25"/>
  <c r="G19" i="25" l="1"/>
  <c r="D34" i="40"/>
  <c r="F34" i="40" s="1"/>
  <c r="B34" i="40"/>
  <c r="B35" i="40"/>
  <c r="D35" i="40" l="1"/>
  <c r="F35" i="40" s="1"/>
  <c r="D35" i="43"/>
  <c r="F35" i="43" s="1"/>
  <c r="F38" i="43" s="1"/>
  <c r="F17" i="25"/>
  <c r="F22" i="25" l="1"/>
  <c r="B33" i="43"/>
  <c r="B38" i="43" s="1"/>
  <c r="I33" i="43"/>
  <c r="I34" i="43"/>
  <c r="I35" i="43"/>
  <c r="I36" i="43"/>
  <c r="I37" i="43"/>
  <c r="B43" i="43"/>
  <c r="B44" i="43" s="1"/>
  <c r="B33" i="40"/>
  <c r="B38" i="40" s="1"/>
  <c r="B47" i="43" l="1"/>
  <c r="B45" i="43"/>
  <c r="I38" i="43"/>
  <c r="B46" i="43"/>
  <c r="G17" i="25"/>
  <c r="D33" i="40" l="1"/>
  <c r="D38" i="40" s="1"/>
  <c r="G22" i="25"/>
  <c r="D33" i="43"/>
  <c r="D38" i="43" s="1"/>
  <c r="F36" i="40"/>
  <c r="F38" i="40" s="1"/>
  <c r="I37" i="40" l="1"/>
  <c r="I36" i="40"/>
  <c r="I35" i="40"/>
  <c r="I34" i="40"/>
  <c r="B43" i="40"/>
  <c r="B44" i="40" s="1"/>
  <c r="I33" i="40"/>
  <c r="B47" i="40" l="1"/>
  <c r="B45" i="40"/>
  <c r="B46" i="40"/>
  <c r="I38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F22" authorId="0" shapeId="0" xr:uid="{220AE07B-8E9E-43E9-9D67-06942F8D41DF}">
      <text>
        <r>
          <rPr>
            <b/>
            <sz val="9"/>
            <color indexed="81"/>
            <rFont val="Tahoma"/>
            <family val="2"/>
          </rPr>
          <t>Aquest import ha de coincidir amb el que es posa a l'mprès de sol.licitud.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I32" authorId="0" shapeId="0" xr:uid="{E435B4EF-5EE2-464E-97BF-C790B1EF69D1}">
      <text>
        <r>
          <rPr>
            <sz val="12"/>
            <color indexed="81"/>
            <rFont val="Tahoma"/>
            <family val="2"/>
          </rPr>
          <t>Quan l'ajut calculat total sigui superior a 60.000 euros, es redueix proporcionalment  fins al màxim de 60.000 €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I32" authorId="0" shapeId="0" xr:uid="{AE9042E2-7EC7-4C84-A839-CB043555CA06}">
      <text>
        <r>
          <rPr>
            <sz val="12"/>
            <color indexed="81"/>
            <rFont val="Tahoma"/>
            <family val="2"/>
          </rPr>
          <t>Quan l'ajut calculat total sigui superior a 60.000 euros, es redueix proporcionalment  fins al màxim de 60.000 €</t>
        </r>
      </text>
    </comment>
  </commentList>
</comments>
</file>

<file path=xl/sharedStrings.xml><?xml version="1.0" encoding="utf-8"?>
<sst xmlns="http://schemas.openxmlformats.org/spreadsheetml/2006/main" count="237" uniqueCount="138">
  <si>
    <t>Proveïdor</t>
  </si>
  <si>
    <t>Nom de la persona</t>
  </si>
  <si>
    <t>Cost/Hora (€)</t>
  </si>
  <si>
    <t>Títol projecte:</t>
  </si>
  <si>
    <t>Cost Subvencionable previst (€)</t>
  </si>
  <si>
    <t xml:space="preserve">Hores de dedicació </t>
  </si>
  <si>
    <t>Cost Subvencionable acceptat (€)</t>
  </si>
  <si>
    <t>Data avaluació</t>
  </si>
  <si>
    <t>Cost Sol·licitat</t>
  </si>
  <si>
    <t>CRITERI</t>
  </si>
  <si>
    <t>VALOR SUBCRITERI</t>
  </si>
  <si>
    <t>AVALUADORS</t>
  </si>
  <si>
    <t>Anna Monjo</t>
  </si>
  <si>
    <t>Encarni Avilés</t>
  </si>
  <si>
    <t>Maria Janssen</t>
  </si>
  <si>
    <t>Pau Virtudes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</si>
  <si>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</si>
  <si>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</si>
  <si>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Despeses d'adquisició de maquinària i equipaments (€)</t>
  </si>
  <si>
    <t>Despeses externes (€)</t>
  </si>
  <si>
    <t>Despeses de formació externa (€)</t>
  </si>
  <si>
    <t>Despeses de personal (€)</t>
  </si>
  <si>
    <t>Motiu no acceptació despesa</t>
  </si>
  <si>
    <t>TOTAL despeses de de maquinària i equipament</t>
  </si>
  <si>
    <t>TOTAL despeses externes</t>
  </si>
  <si>
    <t>TOTAL despeses formació</t>
  </si>
  <si>
    <t>TOTAL despeses de personal</t>
  </si>
  <si>
    <t>Empresa sol·licitant:</t>
  </si>
  <si>
    <t>Nom de l'empresa</t>
  </si>
  <si>
    <t>Títol del projecte</t>
  </si>
  <si>
    <t>COST SUBVENCIONABLE PREVIST</t>
  </si>
  <si>
    <t>COST SUBVENCIONABLE ACCEPTAT</t>
  </si>
  <si>
    <t>TOTAL (€)</t>
  </si>
  <si>
    <t>Motiu de no acceptació</t>
  </si>
  <si>
    <t>Mida empresa</t>
  </si>
  <si>
    <t>Empresa sector pesca?</t>
  </si>
  <si>
    <t>Hores de dedicació acceptades</t>
  </si>
  <si>
    <t>Sector pesca acceptat</t>
  </si>
  <si>
    <t>Albert Lorente</t>
  </si>
  <si>
    <t>Gemma Compte</t>
  </si>
  <si>
    <t>Sergi Torrent</t>
  </si>
  <si>
    <t xml:space="preserve">CRITERIS DE VALORACIÓ </t>
  </si>
  <si>
    <t>Micro empresa</t>
  </si>
  <si>
    <t>Petita empresa</t>
  </si>
  <si>
    <t>Mitjana empresa</t>
  </si>
  <si>
    <t>Gran empresa</t>
  </si>
  <si>
    <t>sector pesca</t>
  </si>
  <si>
    <t>SI</t>
  </si>
  <si>
    <t>NO</t>
  </si>
  <si>
    <t>maquinaria</t>
  </si>
  <si>
    <t>externes</t>
  </si>
  <si>
    <t xml:space="preserve">formació </t>
  </si>
  <si>
    <t>personal</t>
  </si>
  <si>
    <t>mcro</t>
  </si>
  <si>
    <t>pertita</t>
  </si>
  <si>
    <t>mitjana</t>
  </si>
  <si>
    <t>gran</t>
  </si>
  <si>
    <t>Descripció Projecte i comentaris tècnics</t>
  </si>
  <si>
    <t>PUNTUACIO FINAL TOTAL</t>
  </si>
  <si>
    <t>AQUESTA INFORMACIÓ S'HA D'INTRODUIR A TAIS</t>
  </si>
  <si>
    <t xml:space="preserve">PUNTUACIÓ (1 - 5) </t>
  </si>
  <si>
    <t>PUNTUACIÓ TOTAL OBTINGUDA (TAIS)</t>
  </si>
  <si>
    <t>6.- Impacte Reequilibri territorial</t>
  </si>
  <si>
    <t>Resum despeses expedient</t>
  </si>
  <si>
    <t>Cost Acceptat</t>
  </si>
  <si>
    <t>Codi expedient TAIS</t>
  </si>
  <si>
    <t>Despeses de maquinaria i equipaments</t>
  </si>
  <si>
    <t>Despeses externes</t>
  </si>
  <si>
    <t>Despeses formació</t>
  </si>
  <si>
    <t>Despeses personal</t>
  </si>
  <si>
    <t>Mida empresa acceptat</t>
  </si>
  <si>
    <t xml:space="preserve">RESUM PRESSUPOST SUBVENCIONABLE DEL PROJECTE </t>
  </si>
  <si>
    <t>Alberto Pezzi</t>
  </si>
  <si>
    <t xml:space="preserve">
</t>
  </si>
  <si>
    <t>2.- Alineament del pla de negoci amb el canvi estructural.</t>
  </si>
  <si>
    <t>3- Complexitat tècnica i cost econòmic adequat al projecte.</t>
  </si>
  <si>
    <t xml:space="preserve">5. - Impacte en la generació de valor compartit. </t>
  </si>
  <si>
    <t xml:space="preserve">TOTAL </t>
  </si>
  <si>
    <t>DESGLOSSAMENT DE LES DESPESES SUBVENCIONABLES DE MAQUINÀRIA I EQUIPAMENTS</t>
  </si>
  <si>
    <t>DESGLOSSAMENT DE LES DESPESES SUBVENCIONABLES EXTERNES</t>
  </si>
  <si>
    <t>DESGLOSSAMENT DE LES DESPESES SUBVENCIONABLES DE PERSONAL</t>
  </si>
  <si>
    <t>Descripció en el marc del projecte</t>
  </si>
  <si>
    <t>DADES DEL PROJECTE</t>
  </si>
  <si>
    <t>(introduir data)</t>
  </si>
  <si>
    <t>Avaluador/a</t>
  </si>
  <si>
    <t>Tipologia</t>
  </si>
  <si>
    <t>Ajut minimis</t>
  </si>
  <si>
    <t>Ajut minimis pesquer</t>
  </si>
  <si>
    <t>Reglament exempció</t>
  </si>
  <si>
    <t xml:space="preserve">PIME-Qualsevol sector econòmic (excepte pesca i aqüicultura) </t>
  </si>
  <si>
    <t>Maquinaria i equipament</t>
  </si>
  <si>
    <t>Gran empresa -Qualsevol sector econòmic (excepte pesca i aqüicultura)</t>
  </si>
  <si>
    <t>Empreses sector econòmic pesca i aqüicultura</t>
  </si>
  <si>
    <t>Ajut màxim segons DOGC</t>
  </si>
  <si>
    <t>Ajut calculat</t>
  </si>
  <si>
    <t>Ajut Acceptat</t>
  </si>
  <si>
    <t xml:space="preserve">Ajut acceptat </t>
  </si>
  <si>
    <t xml:space="preserve">Bestreta </t>
  </si>
  <si>
    <t>Taula per poder fer càlcul per l'avaluadora dels imports minimis i minimis pesca</t>
  </si>
  <si>
    <t>RESUM DADES A INTRODUIR A TAIS</t>
  </si>
  <si>
    <t>Descripció despesa en el marc del projecte</t>
  </si>
  <si>
    <t>Alba Noguera</t>
  </si>
  <si>
    <t>Clara Porta</t>
  </si>
  <si>
    <t xml:space="preserve">David Torrelles </t>
  </si>
  <si>
    <t>Eva Torralbo</t>
  </si>
  <si>
    <t xml:space="preserve">Francisco Javier Betorz </t>
  </si>
  <si>
    <t>Glòria Viñals</t>
  </si>
  <si>
    <t>Joana Giol</t>
  </si>
  <si>
    <t>Laura Sobrevias</t>
  </si>
  <si>
    <t>Mònica Boquera</t>
  </si>
  <si>
    <t>Montse Ribera</t>
  </si>
  <si>
    <t>Xavier Cortiella</t>
  </si>
  <si>
    <r>
      <t xml:space="preserve">Cal </t>
    </r>
    <r>
      <rPr>
        <b/>
        <sz val="16"/>
        <color theme="1"/>
        <rFont val="Calibri"/>
        <family val="2"/>
        <scheme val="minor"/>
      </rPr>
      <t>omplir tots els camps en color blanc</t>
    </r>
    <r>
      <rPr>
        <sz val="16"/>
        <color theme="1"/>
        <rFont val="Calibri"/>
        <family val="2"/>
        <scheme val="minor"/>
      </rPr>
      <t xml:space="preserve"> del full "Pressupost CEstructural". </t>
    </r>
    <r>
      <rPr>
        <b/>
        <sz val="16"/>
        <color theme="1"/>
        <rFont val="Calibri"/>
        <family val="2"/>
        <scheme val="minor"/>
      </rPr>
      <t xml:space="preserve">Els camps en color gris, estan bloquejats </t>
    </r>
    <r>
      <rPr>
        <sz val="16"/>
        <color theme="1"/>
        <rFont val="Calibri"/>
        <family val="2"/>
        <scheme val="minor"/>
      </rPr>
      <t>perquè seran omplerts a posterior per ACCIÓ per l'avaluació dels expedients.</t>
    </r>
  </si>
  <si>
    <t>JUSTIFICACIÓ PUNTUACIÓ</t>
  </si>
  <si>
    <t>DESGLOSSAMENT DE LES DESPESES SUBVENCIONABLES DE FORMACIÓ</t>
  </si>
  <si>
    <t>Ajuts per Noves Oportunitats de Negoci (NON) - PROJECTES CANVI ESTRUCTURAL</t>
  </si>
  <si>
    <t>Convocatòria 2023</t>
  </si>
  <si>
    <t>Convocatòria 2023- Despeses subvencionables</t>
  </si>
  <si>
    <t>Funcions de la persona en el marc del projectes de Canvi Estructural</t>
  </si>
  <si>
    <t>TOTAL despeses auditoria</t>
  </si>
  <si>
    <t>1.- Grau de maduració, consistència, viabilitat i potencial impacte de la nova unitat línia de negoci.</t>
  </si>
  <si>
    <t>4.- Impacte de la nova unitat de negoci en el conjunt de l'empresa, cadena de valor i sector industrial.</t>
  </si>
  <si>
    <t>Emma Vendrell</t>
  </si>
  <si>
    <t>Laura Sanchez</t>
  </si>
  <si>
    <t>Ferran Rodero</t>
  </si>
  <si>
    <t>Despeses Auditoria</t>
  </si>
  <si>
    <t>Despeses auditoria  (€)</t>
  </si>
  <si>
    <t>Despeses auditoria</t>
  </si>
  <si>
    <t>(*) Les empreses de pesca no poden rebre més de 30.000 euros</t>
  </si>
  <si>
    <t>Sí és empresa sector econòmic pesca i aqüicultura cal introduir a "dades específiques" (*):</t>
  </si>
  <si>
    <t>7-Orientació i enfocament del projecte cap a la perspectiva de gènere</t>
  </si>
  <si>
    <r>
      <rPr>
        <b/>
        <sz val="13"/>
        <rFont val="Calibri"/>
        <family val="2"/>
        <scheme val="minor"/>
      </rPr>
      <t>Si és PIME-Qualsevol sector econòmic</t>
    </r>
    <r>
      <rPr>
        <b/>
        <sz val="13"/>
        <color theme="1"/>
        <rFont val="Calibri"/>
        <family val="2"/>
        <scheme val="minor"/>
      </rPr>
      <t xml:space="preserve"> (excepte pesca i aqüicultura) cal  introduir a "dades específiques":</t>
    </r>
  </si>
  <si>
    <r>
      <rPr>
        <b/>
        <sz val="13"/>
        <rFont val="Calibri"/>
        <family val="2"/>
        <scheme val="minor"/>
      </rPr>
      <t>Si és Gran empresa -Qualsevol sector econòmic</t>
    </r>
    <r>
      <rPr>
        <b/>
        <sz val="13"/>
        <color theme="1"/>
        <rFont val="Calibri"/>
        <family val="2"/>
        <scheme val="minor"/>
      </rPr>
      <t xml:space="preserve"> (excepte pesca i aqüicultura) cal a "dades específiques":</t>
    </r>
  </si>
  <si>
    <t>Gemma Arcalís</t>
  </si>
  <si>
    <r>
      <t xml:space="preserve">DESGLOSSAMENT DE LES DESPESES D'AUDITORIA </t>
    </r>
    <r>
      <rPr>
        <b/>
        <sz val="18"/>
        <color rgb="FFFF0000"/>
        <rFont val="Calibri"/>
        <family val="2"/>
        <scheme val="minor"/>
      </rPr>
      <t>(*)</t>
    </r>
  </si>
  <si>
    <t>(*) En aquest apartat cal introduir el cost de l'informe d'auditoria OBLIGATORI per justificar el projecte en el cas de ser objecte de subvenció (import màxim 1.000 euros).</t>
  </si>
  <si>
    <t>INSTRUCCIONS PER OMPLIR PRESSUPOST DE CANVI ESTRUCTURAL</t>
  </si>
  <si>
    <r>
      <t>En el apartat de Despeses d'Auditoria caldrà</t>
    </r>
    <r>
      <rPr>
        <b/>
        <sz val="16"/>
        <color theme="1"/>
        <rFont val="Calibri"/>
        <family val="2"/>
        <scheme val="minor"/>
      </rPr>
      <t xml:space="preserve"> introduir el cost de l'informe d'auditoria OBLIGATORI per justificar el projecte </t>
    </r>
    <r>
      <rPr>
        <sz val="16"/>
        <color theme="1"/>
        <rFont val="Calibri"/>
        <family val="2"/>
        <scheme val="minor"/>
      </rPr>
      <t>en el cas de ser objecte de subvenció (import màxim 1.000 euros).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</si>
</sst>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#,##0.00_ ;\-#,##0.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theme="1"/>
      <name val="Calibri Light"/>
      <family val="2"/>
    </font>
    <font>
      <b/>
      <u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4"/>
      <color rgb="FFFF0000"/>
      <name val="Calibri"/>
      <family val="2"/>
      <scheme val="minor"/>
    </font>
    <font>
      <b/>
      <sz val="14"/>
      <name val="Calibri Light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rgb="FFC00000"/>
      </left>
      <right/>
      <top style="thick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 style="medium">
        <color rgb="FFC00000"/>
      </top>
      <bottom style="thick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  <border>
      <left/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ck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ck">
        <color theme="0" tint="-0.14996795556505021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rgb="FFC00000"/>
      </left>
      <right style="thick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0000"/>
      </left>
      <right style="thick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C00000"/>
      </right>
      <top style="thin">
        <color rgb="FFC00000"/>
      </top>
      <bottom style="thin">
        <color rgb="FFC00000"/>
      </bottom>
      <diagonal/>
    </border>
    <border>
      <left/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C00000"/>
      </left>
      <right/>
      <top style="thin">
        <color rgb="FFC00000"/>
      </top>
      <bottom style="thin">
        <color rgb="FFC00000"/>
      </bottom>
      <diagonal/>
    </border>
    <border>
      <left style="thick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ck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/>
      <top style="medium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hair">
        <color auto="1"/>
      </left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auto="1"/>
      </right>
      <top style="hair">
        <color rgb="FFC00000"/>
      </top>
      <bottom style="hair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ck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theme="1" tint="4.9989318521683403E-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44" fontId="0" fillId="2" borderId="0" xfId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/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5" borderId="0" xfId="0" applyFont="1" applyFill="1"/>
    <xf numFmtId="0" fontId="0" fillId="8" borderId="0" xfId="0" applyFill="1"/>
    <xf numFmtId="0" fontId="3" fillId="2" borderId="0" xfId="0" applyFont="1" applyFill="1"/>
    <xf numFmtId="0" fontId="3" fillId="7" borderId="0" xfId="0" applyFont="1" applyFill="1"/>
    <xf numFmtId="0" fontId="0" fillId="5" borderId="0" xfId="0" applyFill="1"/>
    <xf numFmtId="0" fontId="0" fillId="8" borderId="0" xfId="0" applyFill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4" fontId="0" fillId="2" borderId="0" xfId="1" applyFont="1" applyFill="1" applyAlignment="1" applyProtection="1">
      <alignment vertical="center"/>
    </xf>
    <xf numFmtId="0" fontId="15" fillId="2" borderId="0" xfId="0" applyFont="1" applyFill="1" applyAlignment="1">
      <alignment horizontal="left" vertical="center"/>
    </xf>
    <xf numFmtId="0" fontId="8" fillId="9" borderId="9" xfId="0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8" fillId="9" borderId="3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8" fillId="11" borderId="36" xfId="0" applyFont="1" applyFill="1" applyBorder="1" applyAlignment="1">
      <alignment horizontal="left" vertical="center"/>
    </xf>
    <xf numFmtId="0" fontId="8" fillId="11" borderId="39" xfId="0" applyFont="1" applyFill="1" applyBorder="1" applyAlignment="1">
      <alignment horizontal="left" vertical="center"/>
    </xf>
    <xf numFmtId="0" fontId="18" fillId="5" borderId="0" xfId="0" applyFont="1" applyFill="1"/>
    <xf numFmtId="0" fontId="16" fillId="2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7" fillId="2" borderId="0" xfId="0" applyFont="1" applyFill="1"/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3" fillId="8" borderId="0" xfId="0" applyFont="1" applyFill="1"/>
    <xf numFmtId="44" fontId="3" fillId="11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left" vertical="center" wrapText="1"/>
    </xf>
    <xf numFmtId="44" fontId="3" fillId="9" borderId="34" xfId="0" applyNumberFormat="1" applyFont="1" applyFill="1" applyBorder="1" applyAlignment="1">
      <alignment horizontal="left" vertical="center"/>
    </xf>
    <xf numFmtId="44" fontId="3" fillId="9" borderId="35" xfId="0" applyNumberFormat="1" applyFont="1" applyFill="1" applyBorder="1" applyAlignment="1">
      <alignment horizontal="left" vertical="center" wrapText="1"/>
    </xf>
    <xf numFmtId="0" fontId="27" fillId="0" borderId="0" xfId="0" applyFont="1"/>
    <xf numFmtId="44" fontId="3" fillId="4" borderId="28" xfId="0" applyNumberFormat="1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 indent="1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22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44" fontId="18" fillId="6" borderId="3" xfId="0" applyNumberFormat="1" applyFont="1" applyFill="1" applyBorder="1" applyAlignment="1">
      <alignment horizontal="center" vertical="center"/>
    </xf>
    <xf numFmtId="0" fontId="8" fillId="2" borderId="0" xfId="0" applyFont="1" applyFill="1"/>
    <xf numFmtId="44" fontId="18" fillId="6" borderId="63" xfId="0" applyNumberFormat="1" applyFont="1" applyFill="1" applyBorder="1" applyAlignment="1">
      <alignment horizontal="center" vertical="center"/>
    </xf>
    <xf numFmtId="0" fontId="0" fillId="2" borderId="31" xfId="1" applyNumberFormat="1" applyFont="1" applyFill="1" applyBorder="1" applyAlignment="1" applyProtection="1">
      <alignment horizontal="left" vertical="center" wrapText="1"/>
      <protection locked="0"/>
    </xf>
    <xf numFmtId="0" fontId="0" fillId="2" borderId="33" xfId="1" applyNumberFormat="1" applyFont="1" applyFill="1" applyBorder="1" applyAlignment="1" applyProtection="1">
      <alignment horizontal="left" vertical="center" wrapText="1"/>
      <protection locked="0"/>
    </xf>
    <xf numFmtId="0" fontId="0" fillId="2" borderId="8" xfId="1" applyNumberFormat="1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/>
    <xf numFmtId="44" fontId="7" fillId="10" borderId="16" xfId="0" applyNumberFormat="1" applyFont="1" applyFill="1" applyBorder="1" applyAlignment="1">
      <alignment horizontal="center" vertical="center" wrapText="1"/>
    </xf>
    <xf numFmtId="44" fontId="7" fillId="11" borderId="25" xfId="0" applyNumberFormat="1" applyFont="1" applyFill="1" applyBorder="1" applyAlignment="1">
      <alignment horizontal="center" vertical="center" wrapText="1"/>
    </xf>
    <xf numFmtId="44" fontId="18" fillId="13" borderId="3" xfId="0" applyNumberFormat="1" applyFont="1" applyFill="1" applyBorder="1" applyAlignment="1">
      <alignment vertical="center"/>
    </xf>
    <xf numFmtId="0" fontId="18" fillId="13" borderId="3" xfId="0" applyFont="1" applyFill="1" applyBorder="1" applyAlignment="1">
      <alignment vertical="center"/>
    </xf>
    <xf numFmtId="44" fontId="18" fillId="14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164" fontId="5" fillId="10" borderId="24" xfId="0" applyNumberFormat="1" applyFont="1" applyFill="1" applyBorder="1" applyAlignment="1">
      <alignment vertical="center"/>
    </xf>
    <xf numFmtId="164" fontId="5" fillId="10" borderId="17" xfId="0" applyNumberFormat="1" applyFont="1" applyFill="1" applyBorder="1" applyAlignment="1">
      <alignment vertical="center"/>
    </xf>
    <xf numFmtId="164" fontId="19" fillId="10" borderId="19" xfId="0" applyNumberFormat="1" applyFont="1" applyFill="1" applyBorder="1" applyAlignment="1">
      <alignment vertical="center"/>
    </xf>
    <xf numFmtId="164" fontId="5" fillId="11" borderId="26" xfId="0" applyNumberFormat="1" applyFont="1" applyFill="1" applyBorder="1" applyAlignment="1">
      <alignment vertical="center"/>
    </xf>
    <xf numFmtId="164" fontId="19" fillId="11" borderId="27" xfId="0" applyNumberFormat="1" applyFont="1" applyFill="1" applyBorder="1" applyAlignment="1">
      <alignment vertical="center"/>
    </xf>
    <xf numFmtId="4" fontId="0" fillId="11" borderId="1" xfId="1" applyNumberFormat="1" applyFont="1" applyFill="1" applyBorder="1" applyAlignment="1" applyProtection="1">
      <alignment horizontal="right" vertical="center" wrapText="1"/>
    </xf>
    <xf numFmtId="164" fontId="0" fillId="11" borderId="1" xfId="1" applyNumberFormat="1" applyFont="1" applyFill="1" applyBorder="1" applyAlignment="1">
      <alignment vertical="center"/>
    </xf>
    <xf numFmtId="4" fontId="0" fillId="11" borderId="1" xfId="1" applyNumberFormat="1" applyFont="1" applyFill="1" applyBorder="1" applyAlignment="1" applyProtection="1">
      <alignment vertical="center" wrapText="1"/>
    </xf>
    <xf numFmtId="4" fontId="0" fillId="11" borderId="69" xfId="1" applyNumberFormat="1" applyFont="1" applyFill="1" applyBorder="1" applyAlignment="1" applyProtection="1">
      <alignment vertical="center" wrapText="1"/>
    </xf>
    <xf numFmtId="44" fontId="0" fillId="2" borderId="7" xfId="1" applyFont="1" applyFill="1" applyBorder="1" applyAlignment="1">
      <alignment vertical="center"/>
    </xf>
    <xf numFmtId="4" fontId="0" fillId="2" borderId="31" xfId="1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1" applyNumberFormat="1" applyFont="1" applyFill="1" applyBorder="1" applyAlignment="1" applyProtection="1">
      <alignment horizontal="right" vertical="center" wrapText="1"/>
      <protection locked="0"/>
    </xf>
    <xf numFmtId="4" fontId="0" fillId="9" borderId="48" xfId="1" applyNumberFormat="1" applyFont="1" applyFill="1" applyBorder="1" applyAlignment="1">
      <alignment horizontal="right" vertical="center"/>
    </xf>
    <xf numFmtId="4" fontId="0" fillId="11" borderId="28" xfId="1" applyNumberFormat="1" applyFont="1" applyFill="1" applyBorder="1" applyAlignment="1">
      <alignment horizontal="right" vertical="center"/>
    </xf>
    <xf numFmtId="4" fontId="0" fillId="4" borderId="28" xfId="1" applyNumberFormat="1" applyFont="1" applyFill="1" applyBorder="1" applyAlignment="1" applyProtection="1">
      <alignment horizontal="right" vertical="center" wrapText="1"/>
    </xf>
    <xf numFmtId="4" fontId="0" fillId="2" borderId="33" xfId="1" applyNumberFormat="1" applyFont="1" applyFill="1" applyBorder="1" applyAlignment="1" applyProtection="1">
      <alignment horizontal="right" vertical="center" wrapText="1"/>
      <protection locked="0"/>
    </xf>
    <xf numFmtId="4" fontId="0" fillId="9" borderId="33" xfId="1" applyNumberFormat="1" applyFont="1" applyFill="1" applyBorder="1" applyAlignment="1">
      <alignment horizontal="right" vertical="center"/>
    </xf>
    <xf numFmtId="4" fontId="0" fillId="9" borderId="47" xfId="1" applyNumberFormat="1" applyFont="1" applyFill="1" applyBorder="1" applyAlignment="1">
      <alignment horizontal="right" vertical="center"/>
    </xf>
    <xf numFmtId="4" fontId="0" fillId="11" borderId="1" xfId="1" applyNumberFormat="1" applyFont="1" applyFill="1" applyBorder="1" applyAlignment="1">
      <alignment horizontal="right" vertical="center"/>
    </xf>
    <xf numFmtId="164" fontId="0" fillId="2" borderId="31" xfId="1" applyNumberFormat="1" applyFont="1" applyFill="1" applyBorder="1" applyAlignment="1" applyProtection="1">
      <alignment horizontal="right" vertical="center" wrapText="1"/>
      <protection locked="0"/>
    </xf>
    <xf numFmtId="164" fontId="0" fillId="4" borderId="28" xfId="1" applyNumberFormat="1" applyFont="1" applyFill="1" applyBorder="1" applyAlignment="1" applyProtection="1">
      <alignment horizontal="right" vertical="center" wrapText="1"/>
    </xf>
    <xf numFmtId="164" fontId="0" fillId="2" borderId="33" xfId="1" applyNumberFormat="1" applyFont="1" applyFill="1" applyBorder="1" applyAlignment="1" applyProtection="1">
      <alignment horizontal="right" vertical="center" wrapText="1"/>
      <protection locked="0"/>
    </xf>
    <xf numFmtId="164" fontId="0" fillId="9" borderId="47" xfId="1" applyNumberFormat="1" applyFont="1" applyFill="1" applyBorder="1" applyAlignment="1">
      <alignment horizontal="right" vertical="center"/>
    </xf>
    <xf numFmtId="164" fontId="0" fillId="11" borderId="1" xfId="1" applyNumberFormat="1" applyFont="1" applyFill="1" applyBorder="1" applyAlignment="1" applyProtection="1">
      <alignment horizontal="right" vertical="center"/>
    </xf>
    <xf numFmtId="44" fontId="18" fillId="15" borderId="65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right" vertical="center"/>
    </xf>
    <xf numFmtId="164" fontId="3" fillId="6" borderId="3" xfId="0" applyNumberFormat="1" applyFont="1" applyFill="1" applyBorder="1" applyAlignment="1">
      <alignment horizontal="right" vertical="center"/>
    </xf>
    <xf numFmtId="4" fontId="0" fillId="2" borderId="41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7" fillId="9" borderId="70" xfId="0" applyFont="1" applyFill="1" applyBorder="1" applyAlignment="1">
      <alignment horizontal="left" vertical="center"/>
    </xf>
    <xf numFmtId="0" fontId="7" fillId="9" borderId="40" xfId="0" applyFont="1" applyFill="1" applyBorder="1" applyAlignment="1">
      <alignment horizontal="left" vertical="center"/>
    </xf>
    <xf numFmtId="0" fontId="7" fillId="9" borderId="71" xfId="0" applyFont="1" applyFill="1" applyBorder="1" applyAlignment="1">
      <alignment horizontal="left" vertical="center"/>
    </xf>
    <xf numFmtId="164" fontId="5" fillId="10" borderId="72" xfId="0" applyNumberFormat="1" applyFont="1" applyFill="1" applyBorder="1" applyAlignment="1">
      <alignment vertical="center"/>
    </xf>
    <xf numFmtId="164" fontId="5" fillId="11" borderId="73" xfId="0" applyNumberFormat="1" applyFont="1" applyFill="1" applyBorder="1" applyAlignment="1">
      <alignment vertical="center"/>
    </xf>
    <xf numFmtId="44" fontId="26" fillId="6" borderId="3" xfId="1" applyFont="1" applyFill="1" applyBorder="1" applyAlignment="1">
      <alignment horizontal="right" vertical="center"/>
    </xf>
    <xf numFmtId="0" fontId="34" fillId="2" borderId="51" xfId="0" applyFont="1" applyFill="1" applyBorder="1" applyAlignment="1">
      <alignment vertical="center" wrapText="1"/>
    </xf>
    <xf numFmtId="0" fontId="34" fillId="16" borderId="54" xfId="0" applyFont="1" applyFill="1" applyBorder="1" applyAlignment="1">
      <alignment vertical="center" wrapText="1"/>
    </xf>
    <xf numFmtId="0" fontId="34" fillId="16" borderId="86" xfId="0" applyFont="1" applyFill="1" applyBorder="1" applyAlignment="1">
      <alignment vertical="center" wrapText="1"/>
    </xf>
    <xf numFmtId="0" fontId="18" fillId="2" borderId="56" xfId="0" applyFont="1" applyFill="1" applyBorder="1"/>
    <xf numFmtId="0" fontId="18" fillId="16" borderId="50" xfId="0" applyFont="1" applyFill="1" applyBorder="1"/>
    <xf numFmtId="0" fontId="34" fillId="2" borderId="54" xfId="0" applyFont="1" applyFill="1" applyBorder="1" applyAlignment="1">
      <alignment vertical="center" wrapText="1"/>
    </xf>
    <xf numFmtId="0" fontId="34" fillId="16" borderId="83" xfId="0" applyFont="1" applyFill="1" applyBorder="1" applyAlignment="1">
      <alignment vertical="center" wrapText="1"/>
    </xf>
    <xf numFmtId="0" fontId="34" fillId="16" borderId="51" xfId="0" applyFont="1" applyFill="1" applyBorder="1" applyAlignment="1">
      <alignment vertical="center" wrapText="1"/>
    </xf>
    <xf numFmtId="0" fontId="18" fillId="2" borderId="50" xfId="0" applyFont="1" applyFill="1" applyBorder="1"/>
    <xf numFmtId="0" fontId="34" fillId="2" borderId="56" xfId="0" applyFont="1" applyFill="1" applyBorder="1" applyAlignment="1">
      <alignment vertical="center" wrapText="1"/>
    </xf>
    <xf numFmtId="0" fontId="34" fillId="2" borderId="53" xfId="0" applyFont="1" applyFill="1" applyBorder="1" applyAlignment="1">
      <alignment vertical="center" wrapText="1"/>
    </xf>
    <xf numFmtId="0" fontId="34" fillId="15" borderId="83" xfId="0" applyFont="1" applyFill="1" applyBorder="1" applyAlignment="1">
      <alignment vertical="center" wrapText="1"/>
    </xf>
    <xf numFmtId="0" fontId="34" fillId="15" borderId="84" xfId="0" applyFont="1" applyFill="1" applyBorder="1" applyAlignment="1">
      <alignment vertical="center" wrapText="1"/>
    </xf>
    <xf numFmtId="0" fontId="34" fillId="2" borderId="59" xfId="0" applyFont="1" applyFill="1" applyBorder="1" applyAlignment="1">
      <alignment vertical="center" wrapText="1"/>
    </xf>
    <xf numFmtId="0" fontId="34" fillId="2" borderId="52" xfId="0" applyFont="1" applyFill="1" applyBorder="1" applyAlignment="1">
      <alignment vertical="center" wrapText="1"/>
    </xf>
    <xf numFmtId="0" fontId="34" fillId="15" borderId="85" xfId="0" applyFont="1" applyFill="1" applyBorder="1" applyAlignment="1">
      <alignment vertical="center" wrapText="1"/>
    </xf>
    <xf numFmtId="0" fontId="34" fillId="16" borderId="50" xfId="0" applyFont="1" applyFill="1" applyBorder="1" applyAlignment="1">
      <alignment vertical="center" wrapText="1"/>
    </xf>
    <xf numFmtId="0" fontId="35" fillId="6" borderId="49" xfId="0" applyFont="1" applyFill="1" applyBorder="1" applyAlignment="1">
      <alignment vertical="center" wrapText="1"/>
    </xf>
    <xf numFmtId="0" fontId="35" fillId="6" borderId="55" xfId="0" applyFont="1" applyFill="1" applyBorder="1" applyAlignment="1">
      <alignment vertical="center" wrapText="1"/>
    </xf>
    <xf numFmtId="0" fontId="35" fillId="15" borderId="75" xfId="0" applyFont="1" applyFill="1" applyBorder="1" applyAlignment="1">
      <alignment vertical="center" wrapText="1"/>
    </xf>
    <xf numFmtId="0" fontId="35" fillId="16" borderId="49" xfId="0" applyFont="1" applyFill="1" applyBorder="1" applyAlignment="1">
      <alignment vertical="center" wrapText="1"/>
    </xf>
    <xf numFmtId="44" fontId="18" fillId="18" borderId="63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/>
    <xf numFmtId="0" fontId="3" fillId="9" borderId="46" xfId="0" applyFont="1" applyFill="1" applyBorder="1" applyAlignment="1">
      <alignment horizontal="left" vertical="center" wrapText="1"/>
    </xf>
    <xf numFmtId="0" fontId="25" fillId="4" borderId="44" xfId="0" applyFont="1" applyFill="1" applyBorder="1" applyAlignment="1">
      <alignment horizontal="left" vertical="center" wrapText="1" indent="1"/>
    </xf>
    <xf numFmtId="0" fontId="37" fillId="3" borderId="62" xfId="0" applyFont="1" applyFill="1" applyBorder="1" applyAlignment="1">
      <alignment vertical="center" wrapText="1"/>
    </xf>
    <xf numFmtId="0" fontId="37" fillId="14" borderId="62" xfId="0" applyFont="1" applyFill="1" applyBorder="1" applyAlignment="1">
      <alignment vertical="center" wrapText="1"/>
    </xf>
    <xf numFmtId="0" fontId="37" fillId="18" borderId="62" xfId="0" applyFont="1" applyFill="1" applyBorder="1" applyAlignment="1">
      <alignment vertical="center" wrapText="1"/>
    </xf>
    <xf numFmtId="0" fontId="37" fillId="15" borderId="64" xfId="0" applyFont="1" applyFill="1" applyBorder="1" applyAlignment="1">
      <alignment vertical="center" wrapText="1"/>
    </xf>
    <xf numFmtId="0" fontId="39" fillId="17" borderId="0" xfId="0" applyFont="1" applyFill="1"/>
    <xf numFmtId="0" fontId="0" fillId="17" borderId="0" xfId="0" applyFill="1"/>
    <xf numFmtId="44" fontId="3" fillId="11" borderId="88" xfId="0" applyNumberFormat="1" applyFont="1" applyFill="1" applyBorder="1" applyAlignment="1">
      <alignment horizontal="center" vertical="center" wrapText="1"/>
    </xf>
    <xf numFmtId="4" fontId="0" fillId="11" borderId="87" xfId="1" applyNumberFormat="1" applyFont="1" applyFill="1" applyBorder="1" applyAlignment="1" applyProtection="1">
      <alignment vertical="center" wrapText="1"/>
    </xf>
    <xf numFmtId="164" fontId="0" fillId="11" borderId="89" xfId="1" applyNumberFormat="1" applyFont="1" applyFill="1" applyBorder="1" applyAlignment="1">
      <alignment vertical="center"/>
    </xf>
    <xf numFmtId="0" fontId="6" fillId="19" borderId="0" xfId="0" applyFont="1" applyFill="1" applyAlignment="1">
      <alignment horizontal="left" vertical="center"/>
    </xf>
    <xf numFmtId="0" fontId="16" fillId="19" borderId="0" xfId="0" applyFont="1" applyFill="1" applyAlignment="1">
      <alignment horizontal="left" vertical="center"/>
    </xf>
    <xf numFmtId="0" fontId="17" fillId="19" borderId="0" xfId="0" applyFont="1" applyFill="1"/>
    <xf numFmtId="44" fontId="0" fillId="4" borderId="2" xfId="1" applyFont="1" applyFill="1" applyBorder="1" applyAlignment="1" applyProtection="1">
      <alignment horizontal="left" vertical="center" wrapText="1"/>
    </xf>
    <xf numFmtId="44" fontId="0" fillId="4" borderId="28" xfId="1" applyFont="1" applyFill="1" applyBorder="1" applyAlignment="1" applyProtection="1">
      <alignment horizontal="left" vertical="center" wrapText="1"/>
    </xf>
    <xf numFmtId="44" fontId="0" fillId="11" borderId="2" xfId="1" applyFont="1" applyFill="1" applyBorder="1" applyAlignment="1" applyProtection="1">
      <alignment horizontal="left" vertical="center" wrapText="1"/>
    </xf>
    <xf numFmtId="44" fontId="0" fillId="11" borderId="28" xfId="1" applyFont="1" applyFill="1" applyBorder="1" applyAlignment="1" applyProtection="1">
      <alignment horizontal="left" vertical="center" wrapText="1"/>
    </xf>
    <xf numFmtId="0" fontId="3" fillId="9" borderId="48" xfId="0" applyFont="1" applyFill="1" applyBorder="1" applyAlignment="1">
      <alignment horizontal="left" vertical="center" wrapText="1"/>
    </xf>
    <xf numFmtId="0" fontId="3" fillId="9" borderId="90" xfId="0" applyFont="1" applyFill="1" applyBorder="1" applyAlignment="1">
      <alignment horizontal="left" vertical="center" wrapText="1"/>
    </xf>
    <xf numFmtId="0" fontId="3" fillId="9" borderId="46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44" fontId="3" fillId="11" borderId="2" xfId="0" applyNumberFormat="1" applyFont="1" applyFill="1" applyBorder="1" applyAlignment="1">
      <alignment horizontal="left" vertical="center" wrapText="1"/>
    </xf>
    <xf numFmtId="44" fontId="3" fillId="11" borderId="28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4" fontId="3" fillId="11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44" fontId="0" fillId="4" borderId="2" xfId="1" applyFont="1" applyFill="1" applyBorder="1" applyAlignment="1" applyProtection="1">
      <alignment horizontal="left" vertical="top" wrapText="1"/>
    </xf>
    <xf numFmtId="44" fontId="0" fillId="4" borderId="28" xfId="1" applyFont="1" applyFill="1" applyBorder="1" applyAlignment="1" applyProtection="1">
      <alignment horizontal="left" vertical="top" wrapText="1"/>
    </xf>
    <xf numFmtId="49" fontId="0" fillId="4" borderId="2" xfId="1" applyNumberFormat="1" applyFont="1" applyFill="1" applyBorder="1" applyAlignment="1" applyProtection="1">
      <alignment horizontal="left" vertical="center" wrapText="1"/>
    </xf>
    <xf numFmtId="49" fontId="0" fillId="4" borderId="28" xfId="1" applyNumberFormat="1" applyFont="1" applyFill="1" applyBorder="1" applyAlignment="1" applyProtection="1">
      <alignment horizontal="left" vertical="center" wrapText="1"/>
    </xf>
    <xf numFmtId="0" fontId="7" fillId="9" borderId="23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horizontal="left" vertical="center"/>
    </xf>
    <xf numFmtId="0" fontId="7" fillId="9" borderId="20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9" fillId="9" borderId="18" xfId="0" applyFont="1" applyFill="1" applyBorder="1" applyAlignment="1">
      <alignment horizontal="left" vertical="center"/>
    </xf>
    <xf numFmtId="0" fontId="9" fillId="9" borderId="19" xfId="0" applyFont="1" applyFill="1" applyBorder="1" applyAlignment="1">
      <alignment horizontal="left" vertical="center"/>
    </xf>
    <xf numFmtId="44" fontId="0" fillId="0" borderId="0" xfId="1" applyFont="1" applyFill="1" applyBorder="1" applyAlignment="1" applyProtection="1">
      <alignment horizontal="left" vertical="center" wrapText="1"/>
    </xf>
    <xf numFmtId="4" fontId="0" fillId="11" borderId="2" xfId="1" applyNumberFormat="1" applyFont="1" applyFill="1" applyBorder="1" applyAlignment="1" applyProtection="1">
      <alignment horizontal="center" vertical="center" wrapText="1"/>
    </xf>
    <xf numFmtId="4" fontId="0" fillId="11" borderId="28" xfId="1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left" vertical="top"/>
    </xf>
    <xf numFmtId="44" fontId="5" fillId="0" borderId="10" xfId="0" applyNumberFormat="1" applyFont="1" applyBorder="1" applyAlignment="1" applyProtection="1">
      <alignment vertical="center"/>
      <protection locked="0"/>
    </xf>
    <xf numFmtId="44" fontId="5" fillId="0" borderId="11" xfId="0" applyNumberFormat="1" applyFont="1" applyBorder="1" applyAlignment="1" applyProtection="1">
      <alignment vertical="center"/>
      <protection locked="0"/>
    </xf>
    <xf numFmtId="44" fontId="5" fillId="0" borderId="13" xfId="0" applyNumberFormat="1" applyFont="1" applyBorder="1" applyAlignment="1" applyProtection="1">
      <alignment vertical="center"/>
      <protection locked="0"/>
    </xf>
    <xf numFmtId="44" fontId="5" fillId="0" borderId="14" xfId="0" applyNumberFormat="1" applyFont="1" applyBorder="1" applyAlignment="1" applyProtection="1">
      <alignment vertical="center"/>
      <protection locked="0"/>
    </xf>
    <xf numFmtId="0" fontId="5" fillId="11" borderId="37" xfId="0" applyFont="1" applyFill="1" applyBorder="1" applyAlignment="1">
      <alignment vertical="center"/>
    </xf>
    <xf numFmtId="0" fontId="5" fillId="11" borderId="38" xfId="0" applyFont="1" applyFill="1" applyBorder="1" applyAlignment="1">
      <alignment vertical="center"/>
    </xf>
    <xf numFmtId="44" fontId="18" fillId="0" borderId="37" xfId="0" applyNumberFormat="1" applyFont="1" applyBorder="1" applyAlignment="1" applyProtection="1">
      <alignment vertical="center"/>
      <protection locked="0"/>
    </xf>
    <xf numFmtId="44" fontId="18" fillId="0" borderId="38" xfId="0" applyNumberFormat="1" applyFont="1" applyBorder="1" applyAlignment="1" applyProtection="1">
      <alignment vertical="center"/>
      <protection locked="0"/>
    </xf>
    <xf numFmtId="44" fontId="5" fillId="0" borderId="37" xfId="0" applyNumberFormat="1" applyFont="1" applyBorder="1" applyAlignment="1" applyProtection="1">
      <alignment vertical="center"/>
      <protection locked="0"/>
    </xf>
    <xf numFmtId="44" fontId="5" fillId="0" borderId="38" xfId="0" applyNumberFormat="1" applyFont="1" applyBorder="1" applyAlignment="1" applyProtection="1">
      <alignment vertical="center"/>
      <protection locked="0"/>
    </xf>
    <xf numFmtId="44" fontId="18" fillId="11" borderId="37" xfId="0" applyNumberFormat="1" applyFont="1" applyFill="1" applyBorder="1" applyAlignment="1">
      <alignment vertical="center"/>
    </xf>
    <xf numFmtId="44" fontId="18" fillId="11" borderId="38" xfId="0" applyNumberFormat="1" applyFont="1" applyFill="1" applyBorder="1" applyAlignment="1">
      <alignment vertical="center"/>
    </xf>
    <xf numFmtId="0" fontId="34" fillId="18" borderId="77" xfId="0" applyFont="1" applyFill="1" applyBorder="1" applyAlignment="1">
      <alignment horizontal="left" vertical="center" wrapText="1"/>
    </xf>
    <xf numFmtId="0" fontId="34" fillId="18" borderId="78" xfId="0" applyFont="1" applyFill="1" applyBorder="1" applyAlignment="1">
      <alignment horizontal="left" vertical="center" wrapText="1"/>
    </xf>
    <xf numFmtId="0" fontId="34" fillId="14" borderId="81" xfId="0" applyFont="1" applyFill="1" applyBorder="1" applyAlignment="1">
      <alignment horizontal="left" vertical="center" wrapText="1"/>
    </xf>
    <xf numFmtId="0" fontId="34" fillId="14" borderId="82" xfId="0" applyFont="1" applyFill="1" applyBorder="1" applyAlignment="1">
      <alignment horizontal="left" vertical="center" wrapText="1"/>
    </xf>
    <xf numFmtId="0" fontId="34" fillId="14" borderId="79" xfId="0" applyFont="1" applyFill="1" applyBorder="1" applyAlignment="1">
      <alignment horizontal="left" vertical="center" wrapText="1"/>
    </xf>
    <xf numFmtId="0" fontId="34" fillId="14" borderId="80" xfId="0" applyFont="1" applyFill="1" applyBorder="1" applyAlignment="1">
      <alignment horizontal="left" vertical="center" wrapText="1"/>
    </xf>
    <xf numFmtId="0" fontId="16" fillId="3" borderId="66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35" fillId="6" borderId="58" xfId="0" applyFont="1" applyFill="1" applyBorder="1" applyAlignment="1">
      <alignment horizontal="left" vertical="center" wrapText="1"/>
    </xf>
    <xf numFmtId="0" fontId="35" fillId="6" borderId="76" xfId="0" applyFont="1" applyFill="1" applyBorder="1" applyAlignment="1">
      <alignment horizontal="left" vertical="center" wrapText="1"/>
    </xf>
    <xf numFmtId="0" fontId="35" fillId="6" borderId="56" xfId="0" applyFont="1" applyFill="1" applyBorder="1" applyAlignment="1">
      <alignment horizontal="left" vertical="center" wrapText="1"/>
    </xf>
    <xf numFmtId="0" fontId="35" fillId="6" borderId="0" xfId="0" applyFont="1" applyFill="1" applyAlignment="1">
      <alignment horizontal="left" vertical="center" wrapText="1"/>
    </xf>
    <xf numFmtId="0" fontId="35" fillId="6" borderId="59" xfId="0" applyFont="1" applyFill="1" applyBorder="1" applyAlignment="1">
      <alignment horizontal="left" vertical="center" wrapText="1"/>
    </xf>
    <xf numFmtId="0" fontId="35" fillId="6" borderId="74" xfId="0" applyFont="1" applyFill="1" applyBorder="1" applyAlignment="1">
      <alignment horizontal="left" vertical="center" wrapText="1"/>
    </xf>
    <xf numFmtId="0" fontId="35" fillId="6" borderId="57" xfId="0" applyFont="1" applyFill="1" applyBorder="1" applyAlignment="1">
      <alignment horizontal="left" vertical="center" wrapText="1"/>
    </xf>
    <xf numFmtId="0" fontId="35" fillId="6" borderId="53" xfId="0" applyFont="1" applyFill="1" applyBorder="1" applyAlignment="1">
      <alignment horizontal="left" vertical="center" wrapText="1"/>
    </xf>
    <xf numFmtId="0" fontId="35" fillId="6" borderId="52" xfId="0" applyFont="1" applyFill="1" applyBorder="1" applyAlignment="1">
      <alignment horizontal="left" vertical="center" wrapText="1"/>
    </xf>
    <xf numFmtId="0" fontId="34" fillId="14" borderId="77" xfId="0" applyFont="1" applyFill="1" applyBorder="1" applyAlignment="1">
      <alignment horizontal="left" vertical="center" wrapText="1"/>
    </xf>
    <xf numFmtId="0" fontId="34" fillId="14" borderId="78" xfId="0" applyFont="1" applyFill="1" applyBorder="1" applyAlignment="1">
      <alignment horizontal="left" vertical="center" wrapText="1"/>
    </xf>
    <xf numFmtId="0" fontId="35" fillId="14" borderId="55" xfId="0" applyFont="1" applyFill="1" applyBorder="1" applyAlignment="1">
      <alignment horizontal="left" vertical="center" wrapText="1"/>
    </xf>
    <xf numFmtId="0" fontId="35" fillId="14" borderId="49" xfId="0" applyFont="1" applyFill="1" applyBorder="1" applyAlignment="1">
      <alignment horizontal="left" vertical="center" wrapText="1"/>
    </xf>
    <xf numFmtId="0" fontId="34" fillId="18" borderId="79" xfId="0" applyFont="1" applyFill="1" applyBorder="1" applyAlignment="1">
      <alignment horizontal="left" vertical="center" wrapText="1"/>
    </xf>
    <xf numFmtId="0" fontId="34" fillId="18" borderId="80" xfId="0" applyFont="1" applyFill="1" applyBorder="1" applyAlignment="1">
      <alignment horizontal="left" vertical="center" wrapText="1"/>
    </xf>
    <xf numFmtId="0" fontId="34" fillId="18" borderId="81" xfId="0" applyFont="1" applyFill="1" applyBorder="1" applyAlignment="1">
      <alignment horizontal="left" vertical="center" wrapText="1"/>
    </xf>
    <xf numFmtId="0" fontId="34" fillId="18" borderId="82" xfId="0" applyFont="1" applyFill="1" applyBorder="1" applyAlignment="1">
      <alignment horizontal="left" vertical="center" wrapText="1"/>
    </xf>
    <xf numFmtId="164" fontId="18" fillId="6" borderId="4" xfId="0" applyNumberFormat="1" applyFont="1" applyFill="1" applyBorder="1" applyAlignment="1">
      <alignment horizontal="right" vertical="center"/>
    </xf>
    <xf numFmtId="164" fontId="18" fillId="6" borderId="6" xfId="0" applyNumberFormat="1" applyFont="1" applyFill="1" applyBorder="1" applyAlignment="1">
      <alignment horizontal="right" vertical="center"/>
    </xf>
    <xf numFmtId="164" fontId="18" fillId="6" borderId="3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22" fillId="4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vertical="center"/>
    </xf>
    <xf numFmtId="0" fontId="33" fillId="0" borderId="3" xfId="0" applyFont="1" applyBorder="1" applyAlignment="1" applyProtection="1">
      <alignment horizontal="left" vertical="center"/>
      <protection locked="0"/>
    </xf>
    <xf numFmtId="44" fontId="18" fillId="13" borderId="3" xfId="0" applyNumberFormat="1" applyFont="1" applyFill="1" applyBorder="1" applyAlignment="1">
      <alignment horizontal="left" vertical="center"/>
    </xf>
    <xf numFmtId="0" fontId="18" fillId="13" borderId="3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21" fillId="1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44" fontId="5" fillId="2" borderId="4" xfId="0" applyNumberFormat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right" vertical="center"/>
    </xf>
    <xf numFmtId="1" fontId="22" fillId="4" borderId="3" xfId="0" applyNumberFormat="1" applyFont="1" applyFill="1" applyBorder="1" applyAlignment="1">
      <alignment horizontal="center" vertical="center" wrapText="1"/>
    </xf>
    <xf numFmtId="44" fontId="9" fillId="6" borderId="42" xfId="0" applyNumberFormat="1" applyFont="1" applyFill="1" applyBorder="1" applyAlignment="1">
      <alignment horizontal="center" vertical="center"/>
    </xf>
    <xf numFmtId="44" fontId="26" fillId="6" borderId="43" xfId="1" applyFont="1" applyFill="1" applyBorder="1" applyAlignment="1">
      <alignment horizontal="center" vertical="center"/>
    </xf>
    <xf numFmtId="44" fontId="26" fillId="6" borderId="45" xfId="1" applyFont="1" applyFill="1" applyBorder="1" applyAlignment="1">
      <alignment horizontal="center" vertical="center"/>
    </xf>
    <xf numFmtId="44" fontId="26" fillId="6" borderId="44" xfId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Border="1" applyAlignment="1" applyProtection="1">
      <alignment horizontal="center" vertical="center"/>
      <protection locked="0"/>
    </xf>
    <xf numFmtId="0" fontId="17" fillId="3" borderId="60" xfId="0" applyFont="1" applyFill="1" applyBorder="1" applyAlignment="1">
      <alignment horizontal="left" vertical="center" wrapText="1"/>
    </xf>
    <xf numFmtId="0" fontId="17" fillId="3" borderId="61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" fontId="23" fillId="4" borderId="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F2F2F2"/>
      <color rgb="FFFFDDD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1027700</xdr:colOff>
      <xdr:row>0</xdr:row>
      <xdr:rowOff>16713</xdr:rowOff>
    </xdr:from>
    <xdr:to>
      <xdr:col>10</xdr:col>
      <xdr:colOff>3110</xdr:colOff>
      <xdr:row>2</xdr:row>
      <xdr:rowOff>183598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384" y="16713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0</xdr:row>
      <xdr:rowOff>63229</xdr:rowOff>
    </xdr:from>
    <xdr:to>
      <xdr:col>7</xdr:col>
      <xdr:colOff>733859</xdr:colOff>
      <xdr:row>2</xdr:row>
      <xdr:rowOff>30914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758A240-3E82-46ED-B700-3F5BDFA5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1794" y="63229"/>
          <a:ext cx="3288801" cy="774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359275</xdr:colOff>
      <xdr:row>0</xdr:row>
      <xdr:rowOff>58489</xdr:rowOff>
    </xdr:from>
    <xdr:to>
      <xdr:col>8</xdr:col>
      <xdr:colOff>868915</xdr:colOff>
      <xdr:row>1</xdr:row>
      <xdr:rowOff>43975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C7E5198A-47B8-453D-87F1-2113417D3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7925" y="58489"/>
          <a:ext cx="2203050" cy="499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359275</xdr:colOff>
      <xdr:row>0</xdr:row>
      <xdr:rowOff>58489</xdr:rowOff>
    </xdr:from>
    <xdr:to>
      <xdr:col>8</xdr:col>
      <xdr:colOff>868915</xdr:colOff>
      <xdr:row>1</xdr:row>
      <xdr:rowOff>43975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5F9E3040-7458-4CF7-A8B5-1C4CE23D5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4200" y="58489"/>
          <a:ext cx="2195565" cy="499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4" tint="-0.249977111117893"/>
    <pageSetUpPr fitToPage="1"/>
  </sheetPr>
  <dimension ref="A1:AB104"/>
  <sheetViews>
    <sheetView tabSelected="1" zoomScale="70" zoomScaleNormal="70" zoomScaleSheetLayoutView="62" workbookViewId="0">
      <selection activeCell="C9" sqref="C9"/>
    </sheetView>
  </sheetViews>
  <sheetFormatPr defaultRowHeight="14.5" x14ac:dyDescent="0.35"/>
  <cols>
    <col min="1" max="1" width="5.6328125" style="1" customWidth="1"/>
    <col min="2" max="2" width="60.54296875" customWidth="1"/>
    <col min="3" max="3" width="20.6328125" customWidth="1"/>
    <col min="4" max="4" width="14.6328125" customWidth="1"/>
    <col min="5" max="5" width="24" customWidth="1"/>
    <col min="6" max="6" width="21.54296875" customWidth="1"/>
    <col min="7" max="7" width="20.36328125" style="1" customWidth="1"/>
    <col min="8" max="8" width="16" style="1" customWidth="1"/>
    <col min="9" max="9" width="18.453125" style="1" customWidth="1"/>
    <col min="10" max="16" width="8.63281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21.75" customHeight="1" x14ac:dyDescent="0.35">
      <c r="B2" s="1"/>
      <c r="C2" s="1"/>
      <c r="D2" s="1"/>
      <c r="E2" s="1"/>
      <c r="F2" s="1"/>
    </row>
    <row r="3" spans="2:28" ht="30" customHeight="1" x14ac:dyDescent="0.35">
      <c r="B3" s="19" t="s">
        <v>115</v>
      </c>
      <c r="C3" s="19"/>
      <c r="D3" s="19"/>
      <c r="E3" s="19"/>
      <c r="F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30" customHeight="1" x14ac:dyDescent="0.35">
      <c r="B4" s="19"/>
      <c r="C4" s="19"/>
      <c r="D4" s="19"/>
      <c r="E4" s="19"/>
      <c r="F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26" x14ac:dyDescent="0.6">
      <c r="B5" s="154" t="s">
        <v>116</v>
      </c>
      <c r="C5" s="1"/>
      <c r="D5" s="1"/>
      <c r="E5" s="1"/>
      <c r="F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customHeight="1" x14ac:dyDescent="0.35">
      <c r="B6" s="1"/>
      <c r="C6" s="2"/>
      <c r="D6" s="2"/>
      <c r="E6" s="2"/>
      <c r="F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s="1" customFormat="1" ht="27" customHeight="1" x14ac:dyDescent="0.5">
      <c r="B7" s="67" t="s">
        <v>136</v>
      </c>
    </row>
    <row r="8" spans="2:28" s="1" customFormat="1" ht="21" x14ac:dyDescent="0.5">
      <c r="B8" s="7"/>
    </row>
    <row r="9" spans="2:28" s="1" customFormat="1" ht="21" x14ac:dyDescent="0.5">
      <c r="B9" s="7" t="s">
        <v>16</v>
      </c>
      <c r="C9" s="7"/>
      <c r="D9" s="7"/>
      <c r="E9" s="7"/>
      <c r="F9" s="7"/>
      <c r="G9" s="7"/>
    </row>
    <row r="10" spans="2:28" s="1" customFormat="1" ht="21" x14ac:dyDescent="0.5">
      <c r="B10" s="7"/>
      <c r="C10" s="7"/>
      <c r="D10" s="7"/>
      <c r="E10" s="7"/>
      <c r="F10" s="7"/>
      <c r="G10" s="7"/>
    </row>
    <row r="11" spans="2:28" s="1" customFormat="1" ht="21" x14ac:dyDescent="0.5">
      <c r="B11" s="7" t="s">
        <v>17</v>
      </c>
      <c r="C11" s="7"/>
      <c r="D11" s="7"/>
      <c r="E11" s="7"/>
      <c r="F11" s="7"/>
      <c r="G11" s="7"/>
    </row>
    <row r="12" spans="2:28" s="1" customFormat="1" ht="21" x14ac:dyDescent="0.5">
      <c r="B12" s="7"/>
      <c r="C12" s="7"/>
      <c r="D12" s="7"/>
      <c r="E12" s="7"/>
      <c r="F12" s="7"/>
      <c r="G12" s="7"/>
    </row>
    <row r="13" spans="2:28" s="1" customFormat="1" ht="21" x14ac:dyDescent="0.5">
      <c r="B13" s="7" t="s">
        <v>112</v>
      </c>
      <c r="C13" s="7"/>
      <c r="D13" s="7"/>
      <c r="E13" s="7"/>
      <c r="F13" s="7"/>
      <c r="G13" s="7"/>
    </row>
    <row r="14" spans="2:28" s="1" customFormat="1" ht="21" x14ac:dyDescent="0.5">
      <c r="B14" s="7"/>
      <c r="C14" s="7"/>
      <c r="D14" s="7"/>
      <c r="E14" s="7"/>
      <c r="F14" s="7"/>
      <c r="G14" s="7"/>
    </row>
    <row r="15" spans="2:28" s="1" customFormat="1" ht="21" x14ac:dyDescent="0.5">
      <c r="B15" s="7" t="s">
        <v>137</v>
      </c>
      <c r="F15" s="7"/>
      <c r="G15" s="7"/>
    </row>
    <row r="16" spans="2:28" x14ac:dyDescent="0.35">
      <c r="B16" s="1"/>
      <c r="C16" s="1"/>
      <c r="D16" s="1"/>
      <c r="E16" s="1"/>
      <c r="F16" s="1"/>
    </row>
    <row r="17" spans="2:7" s="1" customFormat="1" ht="21" x14ac:dyDescent="0.5">
      <c r="B17" s="7"/>
      <c r="C17" s="7"/>
      <c r="D17" s="7"/>
      <c r="E17" s="7"/>
      <c r="F17" s="7"/>
      <c r="G17" s="7"/>
    </row>
    <row r="18" spans="2:7" s="1" customFormat="1" ht="14.75" customHeight="1" x14ac:dyDescent="0.35"/>
    <row r="19" spans="2:7" s="1" customFormat="1" ht="21" x14ac:dyDescent="0.5">
      <c r="B19" s="7"/>
      <c r="C19" s="7"/>
      <c r="D19" s="7"/>
      <c r="E19" s="7"/>
    </row>
    <row r="20" spans="2:7" s="1" customFormat="1" ht="14.75" customHeight="1" x14ac:dyDescent="0.35"/>
    <row r="21" spans="2:7" s="1" customFormat="1" x14ac:dyDescent="0.35"/>
    <row r="22" spans="2:7" s="1" customFormat="1" x14ac:dyDescent="0.35"/>
    <row r="23" spans="2:7" s="1" customFormat="1" x14ac:dyDescent="0.35"/>
    <row r="24" spans="2:7" s="1" customFormat="1" x14ac:dyDescent="0.35"/>
    <row r="25" spans="2:7" s="1" customFormat="1" x14ac:dyDescent="0.35"/>
    <row r="26" spans="2:7" s="1" customFormat="1" x14ac:dyDescent="0.35"/>
    <row r="27" spans="2:7" s="1" customFormat="1" x14ac:dyDescent="0.35"/>
    <row r="28" spans="2:7" s="1" customFormat="1" x14ac:dyDescent="0.35"/>
    <row r="29" spans="2:7" s="1" customFormat="1" x14ac:dyDescent="0.35"/>
    <row r="30" spans="2:7" s="1" customFormat="1" x14ac:dyDescent="0.35"/>
    <row r="31" spans="2:7" s="1" customFormat="1" x14ac:dyDescent="0.35"/>
    <row r="32" spans="2:7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</sheetData>
  <sheetProtection algorithmName="SHA-512" hashValue="IMOaQt/RG6CrQWYvF4AbQkuu7ePIPWmIKA4nq35GbMgzL6K4Rfo9UFGEZcU815mg4amnCxX/X7MLyie9Jiup/w==" saltValue="dhQMgJ4VDmUCdIOaQzeq1A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headerFooter>
    <oddFooter>&amp;RVersió 2,  24 de maig de 2023
Pressupost canvi estructural NON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4" tint="-0.249977111117893"/>
    <pageSetUpPr fitToPage="1"/>
  </sheetPr>
  <dimension ref="A1:AB177"/>
  <sheetViews>
    <sheetView zoomScale="70" zoomScaleNormal="70" zoomScaleSheetLayoutView="62" workbookViewId="0">
      <selection activeCell="B2" sqref="B2:F2"/>
    </sheetView>
  </sheetViews>
  <sheetFormatPr defaultRowHeight="14.5" x14ac:dyDescent="0.35"/>
  <cols>
    <col min="1" max="1" width="3" style="1" customWidth="1"/>
    <col min="2" max="2" width="82.90625" customWidth="1"/>
    <col min="3" max="3" width="38.6328125" customWidth="1"/>
    <col min="4" max="4" width="28.36328125" customWidth="1"/>
    <col min="5" max="5" width="29" customWidth="1"/>
    <col min="6" max="6" width="28.54296875" customWidth="1"/>
    <col min="7" max="7" width="26.36328125" style="1" customWidth="1"/>
    <col min="8" max="8" width="24.36328125" style="1" customWidth="1"/>
    <col min="9" max="9" width="23.36328125" style="1" customWidth="1"/>
    <col min="10" max="10" width="19.08984375" style="1" customWidth="1"/>
    <col min="11" max="11" width="16.453125" style="1" customWidth="1"/>
    <col min="12" max="12" width="19.90625" style="1" customWidth="1"/>
    <col min="13" max="16" width="8.63281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8.15" customHeight="1" x14ac:dyDescent="0.35">
      <c r="B2" s="184" t="s">
        <v>115</v>
      </c>
      <c r="C2" s="184"/>
      <c r="D2" s="184"/>
      <c r="E2" s="184"/>
      <c r="F2" s="184"/>
    </row>
    <row r="3" spans="2:28" ht="37.5" customHeight="1" x14ac:dyDescent="0.35">
      <c r="B3" s="152" t="s">
        <v>117</v>
      </c>
      <c r="D3" s="1"/>
      <c r="E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5" customHeight="1" x14ac:dyDescent="0.35">
      <c r="B4" s="2"/>
      <c r="C4" s="2"/>
      <c r="D4" s="2"/>
      <c r="E4" s="2"/>
      <c r="F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x14ac:dyDescent="0.35">
      <c r="B5" s="178" t="s">
        <v>82</v>
      </c>
      <c r="C5" s="178"/>
      <c r="D5" s="178"/>
      <c r="E5" s="178"/>
      <c r="F5" s="178"/>
      <c r="G5" s="17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customHeight="1" thickBot="1" x14ac:dyDescent="0.4">
      <c r="B6" s="2"/>
      <c r="C6" s="2"/>
      <c r="D6" s="2"/>
      <c r="E6" s="2"/>
      <c r="F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27" customHeight="1" thickTop="1" thickBot="1" x14ac:dyDescent="0.4">
      <c r="B7" s="20" t="s">
        <v>27</v>
      </c>
      <c r="C7" s="185" t="s">
        <v>28</v>
      </c>
      <c r="D7" s="185"/>
      <c r="E7" s="185"/>
      <c r="F7" s="185"/>
      <c r="G7" s="186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8" ht="27" customHeight="1" thickBot="1" x14ac:dyDescent="0.4">
      <c r="B8" s="23" t="s">
        <v>34</v>
      </c>
      <c r="C8" s="193"/>
      <c r="D8" s="193"/>
      <c r="E8" s="193"/>
      <c r="F8" s="193"/>
      <c r="G8" s="194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8" ht="27" customHeight="1" thickBot="1" x14ac:dyDescent="0.4">
      <c r="B9" s="32" t="s">
        <v>70</v>
      </c>
      <c r="C9" s="189"/>
      <c r="D9" s="189"/>
      <c r="E9" s="189"/>
      <c r="F9" s="189"/>
      <c r="G9" s="190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8" ht="27" customHeight="1" thickBot="1" x14ac:dyDescent="0.4">
      <c r="B10" s="23" t="s">
        <v>35</v>
      </c>
      <c r="C10" s="191"/>
      <c r="D10" s="191"/>
      <c r="E10" s="191"/>
      <c r="F10" s="191"/>
      <c r="G10" s="19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 ht="27" customHeight="1" thickBot="1" x14ac:dyDescent="0.4">
      <c r="B11" s="33" t="s">
        <v>37</v>
      </c>
      <c r="C11" s="195"/>
      <c r="D11" s="195"/>
      <c r="E11" s="195"/>
      <c r="F11" s="195"/>
      <c r="G11" s="19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8" ht="27" customHeight="1" thickBot="1" x14ac:dyDescent="0.4">
      <c r="B12" s="21" t="s">
        <v>3</v>
      </c>
      <c r="C12" s="187" t="s">
        <v>29</v>
      </c>
      <c r="D12" s="187"/>
      <c r="E12" s="187"/>
      <c r="F12" s="187"/>
      <c r="G12" s="18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8" s="1" customFormat="1" ht="15" customHeight="1" thickTop="1" x14ac:dyDescent="0.35">
      <c r="B13" s="8"/>
      <c r="C13" s="8"/>
      <c r="D13" s="8"/>
      <c r="E13" s="8"/>
      <c r="F13" s="8"/>
    </row>
    <row r="14" spans="2:28" ht="23.5" x14ac:dyDescent="0.35">
      <c r="B14" s="31" t="s">
        <v>71</v>
      </c>
      <c r="C14" s="31"/>
      <c r="D14" s="31"/>
      <c r="E14" s="31"/>
      <c r="F14" s="55"/>
      <c r="G14" s="31"/>
      <c r="H14" s="30"/>
    </row>
    <row r="15" spans="2:28" s="1" customFormat="1" ht="9.75" customHeight="1" thickBot="1" x14ac:dyDescent="0.4">
      <c r="B15" s="8"/>
      <c r="C15" s="8"/>
      <c r="D15" s="8"/>
      <c r="E15" s="8"/>
      <c r="F15" s="8"/>
    </row>
    <row r="16" spans="2:28" s="1" customFormat="1" ht="36" customHeight="1" thickTop="1" x14ac:dyDescent="0.35">
      <c r="B16" s="165"/>
      <c r="C16" s="166"/>
      <c r="D16" s="166"/>
      <c r="E16" s="166"/>
      <c r="F16" s="73" t="s">
        <v>30</v>
      </c>
      <c r="G16" s="74" t="s">
        <v>31</v>
      </c>
    </row>
    <row r="17" spans="2:18" s="1" customFormat="1" ht="30" customHeight="1" x14ac:dyDescent="0.35">
      <c r="B17" s="173" t="s">
        <v>18</v>
      </c>
      <c r="C17" s="174"/>
      <c r="D17" s="174"/>
      <c r="E17" s="174"/>
      <c r="F17" s="80">
        <f>+$D$36</f>
        <v>0</v>
      </c>
      <c r="G17" s="83">
        <f>+$E$36</f>
        <v>0</v>
      </c>
    </row>
    <row r="18" spans="2:18" s="1" customFormat="1" ht="30" customHeight="1" x14ac:dyDescent="0.35">
      <c r="B18" s="175" t="s">
        <v>19</v>
      </c>
      <c r="C18" s="176"/>
      <c r="D18" s="176"/>
      <c r="E18" s="177"/>
      <c r="F18" s="81">
        <f>+$E$55</f>
        <v>0</v>
      </c>
      <c r="G18" s="83">
        <f>+$F$55</f>
        <v>0</v>
      </c>
    </row>
    <row r="19" spans="2:18" s="1" customFormat="1" ht="30" customHeight="1" x14ac:dyDescent="0.35">
      <c r="B19" s="175" t="s">
        <v>20</v>
      </c>
      <c r="C19" s="176"/>
      <c r="D19" s="176"/>
      <c r="E19" s="177"/>
      <c r="F19" s="81">
        <f>+$D$64</f>
        <v>0</v>
      </c>
      <c r="G19" s="83">
        <f>+$E$64</f>
        <v>0</v>
      </c>
    </row>
    <row r="20" spans="2:18" s="1" customFormat="1" ht="30" customHeight="1" x14ac:dyDescent="0.35">
      <c r="B20" s="175" t="s">
        <v>21</v>
      </c>
      <c r="C20" s="176"/>
      <c r="D20" s="176"/>
      <c r="E20" s="177"/>
      <c r="F20" s="81">
        <f>+$F$83</f>
        <v>0</v>
      </c>
      <c r="G20" s="83">
        <f>+$H$83</f>
        <v>0</v>
      </c>
    </row>
    <row r="21" spans="2:18" s="1" customFormat="1" ht="30" customHeight="1" x14ac:dyDescent="0.35">
      <c r="B21" s="112" t="s">
        <v>126</v>
      </c>
      <c r="C21" s="113"/>
      <c r="D21" s="113"/>
      <c r="E21" s="114"/>
      <c r="F21" s="115">
        <f>+$C$88</f>
        <v>0</v>
      </c>
      <c r="G21" s="116">
        <f>+$D$88</f>
        <v>0</v>
      </c>
    </row>
    <row r="22" spans="2:18" s="1" customFormat="1" ht="30" customHeight="1" thickBot="1" x14ac:dyDescent="0.4">
      <c r="B22" s="179" t="s">
        <v>32</v>
      </c>
      <c r="C22" s="180"/>
      <c r="D22" s="180"/>
      <c r="E22" s="180"/>
      <c r="F22" s="82">
        <f>SUM($F$17:$F$21)</f>
        <v>0</v>
      </c>
      <c r="G22" s="84">
        <f>SUM($G$17:$G$21)</f>
        <v>0</v>
      </c>
    </row>
    <row r="23" spans="2:18" s="1" customFormat="1" ht="15" thickTop="1" x14ac:dyDescent="0.35"/>
    <row r="24" spans="2:18" ht="33" customHeight="1" x14ac:dyDescent="0.35">
      <c r="B24" s="178" t="s">
        <v>78</v>
      </c>
      <c r="C24" s="178"/>
      <c r="D24" s="178"/>
      <c r="E24" s="178"/>
      <c r="F24" s="178"/>
      <c r="G24" s="178"/>
    </row>
    <row r="25" spans="2:18" s="26" customFormat="1" ht="50.25" customHeight="1" x14ac:dyDescent="0.35">
      <c r="B25" s="52" t="s">
        <v>100</v>
      </c>
      <c r="C25" s="53" t="s">
        <v>0</v>
      </c>
      <c r="D25" s="54" t="s">
        <v>4</v>
      </c>
      <c r="E25" s="56" t="s">
        <v>6</v>
      </c>
      <c r="F25" s="168" t="s">
        <v>33</v>
      </c>
      <c r="G25" s="168"/>
      <c r="O25" s="27"/>
      <c r="P25" s="27"/>
      <c r="Q25" s="27"/>
      <c r="R25" s="27"/>
    </row>
    <row r="26" spans="2:18" s="1" customFormat="1" ht="20.149999999999999" customHeight="1" x14ac:dyDescent="0.35">
      <c r="B26" s="46"/>
      <c r="C26" s="69"/>
      <c r="D26" s="99"/>
      <c r="E26" s="100"/>
      <c r="F26" s="171"/>
      <c r="G26" s="172"/>
      <c r="O26"/>
      <c r="P26"/>
      <c r="Q26"/>
      <c r="R26"/>
    </row>
    <row r="27" spans="2:18" s="1" customFormat="1" ht="20.149999999999999" customHeight="1" x14ac:dyDescent="0.35">
      <c r="B27" s="47"/>
      <c r="C27" s="70"/>
      <c r="D27" s="101"/>
      <c r="E27" s="100"/>
      <c r="F27" s="171"/>
      <c r="G27" s="172"/>
      <c r="O27"/>
      <c r="P27"/>
      <c r="Q27"/>
      <c r="R27"/>
    </row>
    <row r="28" spans="2:18" s="1" customFormat="1" ht="20.149999999999999" customHeight="1" x14ac:dyDescent="0.35">
      <c r="B28" s="47"/>
      <c r="C28" s="70"/>
      <c r="D28" s="101"/>
      <c r="E28" s="100"/>
      <c r="F28" s="171"/>
      <c r="G28" s="172"/>
      <c r="O28"/>
      <c r="P28"/>
      <c r="Q28"/>
      <c r="R28"/>
    </row>
    <row r="29" spans="2:18" s="1" customFormat="1" ht="20.149999999999999" customHeight="1" x14ac:dyDescent="0.35">
      <c r="B29" s="47"/>
      <c r="C29" s="70"/>
      <c r="D29" s="101"/>
      <c r="E29" s="100"/>
      <c r="F29" s="171"/>
      <c r="G29" s="172"/>
      <c r="O29"/>
      <c r="P29"/>
      <c r="Q29"/>
      <c r="R29"/>
    </row>
    <row r="30" spans="2:18" s="1" customFormat="1" ht="20.149999999999999" customHeight="1" x14ac:dyDescent="0.35">
      <c r="B30" s="47"/>
      <c r="C30" s="70"/>
      <c r="D30" s="101"/>
      <c r="E30" s="100"/>
      <c r="F30" s="171"/>
      <c r="G30" s="172"/>
      <c r="O30"/>
      <c r="P30"/>
      <c r="Q30"/>
      <c r="R30"/>
    </row>
    <row r="31" spans="2:18" s="1" customFormat="1" ht="20.149999999999999" customHeight="1" x14ac:dyDescent="0.35">
      <c r="B31" s="47"/>
      <c r="C31" s="70"/>
      <c r="D31" s="101"/>
      <c r="E31" s="100"/>
      <c r="F31" s="171"/>
      <c r="G31" s="172"/>
      <c r="O31"/>
      <c r="P31"/>
      <c r="Q31"/>
      <c r="R31"/>
    </row>
    <row r="32" spans="2:18" s="1" customFormat="1" ht="20.149999999999999" customHeight="1" x14ac:dyDescent="0.35">
      <c r="B32" s="47"/>
      <c r="C32" s="70"/>
      <c r="D32" s="101"/>
      <c r="E32" s="100"/>
      <c r="F32" s="171"/>
      <c r="G32" s="172"/>
      <c r="O32"/>
      <c r="P32"/>
      <c r="Q32"/>
      <c r="R32"/>
    </row>
    <row r="33" spans="2:20" s="1" customFormat="1" ht="20.149999999999999" customHeight="1" x14ac:dyDescent="0.35">
      <c r="B33" s="47"/>
      <c r="C33" s="70"/>
      <c r="D33" s="101"/>
      <c r="E33" s="100"/>
      <c r="F33" s="171"/>
      <c r="G33" s="172"/>
      <c r="O33"/>
      <c r="P33"/>
      <c r="Q33"/>
      <c r="R33"/>
    </row>
    <row r="34" spans="2:20" s="1" customFormat="1" ht="20.149999999999999" customHeight="1" x14ac:dyDescent="0.35">
      <c r="B34" s="47"/>
      <c r="C34" s="70"/>
      <c r="D34" s="101"/>
      <c r="E34" s="100"/>
      <c r="F34" s="171"/>
      <c r="G34" s="172"/>
      <c r="O34"/>
      <c r="P34"/>
      <c r="Q34"/>
      <c r="R34"/>
    </row>
    <row r="35" spans="2:20" s="1" customFormat="1" ht="20.149999999999999" customHeight="1" x14ac:dyDescent="0.35">
      <c r="B35" s="47"/>
      <c r="C35" s="70"/>
      <c r="D35" s="101"/>
      <c r="E35" s="100"/>
      <c r="F35" s="171"/>
      <c r="G35" s="172"/>
      <c r="O35"/>
      <c r="P35"/>
      <c r="Q35"/>
      <c r="R35"/>
    </row>
    <row r="36" spans="2:20" s="1" customFormat="1" ht="40.25" customHeight="1" x14ac:dyDescent="0.35">
      <c r="B36" s="161" t="s">
        <v>23</v>
      </c>
      <c r="C36" s="162"/>
      <c r="D36" s="102">
        <f>+SUM(D26:D35)</f>
        <v>0</v>
      </c>
      <c r="E36" s="103">
        <f>SUM(E26:E35)</f>
        <v>0</v>
      </c>
      <c r="F36" s="18"/>
      <c r="O36"/>
      <c r="P36"/>
      <c r="Q36"/>
      <c r="R36"/>
    </row>
    <row r="37" spans="2:20" x14ac:dyDescent="0.35">
      <c r="B37" s="1"/>
      <c r="C37" s="1"/>
      <c r="D37" s="1"/>
      <c r="E37" s="1"/>
      <c r="F37" s="1"/>
    </row>
    <row r="38" spans="2:20" s="1" customFormat="1" ht="40.5" customHeight="1" x14ac:dyDescent="0.35">
      <c r="B38" s="31" t="s">
        <v>79</v>
      </c>
      <c r="C38" s="45"/>
      <c r="D38" s="45"/>
      <c r="E38" s="45"/>
      <c r="F38" s="22"/>
      <c r="G38" s="22"/>
      <c r="Q38"/>
      <c r="R38"/>
      <c r="S38"/>
      <c r="T38"/>
    </row>
    <row r="39" spans="2:20" s="26" customFormat="1" ht="50.25" customHeight="1" x14ac:dyDescent="0.35">
      <c r="B39" s="57" t="s">
        <v>81</v>
      </c>
      <c r="C39" s="53" t="s">
        <v>0</v>
      </c>
      <c r="D39" s="54" t="s">
        <v>5</v>
      </c>
      <c r="E39" s="54" t="s">
        <v>4</v>
      </c>
      <c r="F39" s="51" t="s">
        <v>6</v>
      </c>
      <c r="G39" s="168" t="s">
        <v>22</v>
      </c>
      <c r="H39" s="168"/>
      <c r="O39" s="27"/>
      <c r="P39" s="27"/>
      <c r="Q39" s="27"/>
      <c r="R39" s="27"/>
    </row>
    <row r="40" spans="2:20" s="1" customFormat="1" ht="20.149999999999999" customHeight="1" x14ac:dyDescent="0.35">
      <c r="B40" s="46"/>
      <c r="C40" s="69"/>
      <c r="D40" s="90"/>
      <c r="E40" s="90"/>
      <c r="F40" s="94"/>
      <c r="G40" s="169"/>
      <c r="H40" s="170"/>
      <c r="O40"/>
      <c r="P40"/>
      <c r="Q40"/>
      <c r="R40"/>
    </row>
    <row r="41" spans="2:20" s="1" customFormat="1" ht="20.149999999999999" customHeight="1" x14ac:dyDescent="0.35">
      <c r="B41" s="47"/>
      <c r="C41" s="70"/>
      <c r="D41" s="95"/>
      <c r="E41" s="95"/>
      <c r="F41" s="94"/>
      <c r="G41" s="155"/>
      <c r="H41" s="156"/>
      <c r="O41"/>
      <c r="P41"/>
      <c r="Q41"/>
      <c r="R41"/>
    </row>
    <row r="42" spans="2:20" s="1" customFormat="1" ht="20.149999999999999" customHeight="1" x14ac:dyDescent="0.35">
      <c r="B42" s="47"/>
      <c r="C42" s="70"/>
      <c r="D42" s="95"/>
      <c r="E42" s="95"/>
      <c r="F42" s="94"/>
      <c r="G42" s="155"/>
      <c r="H42" s="156"/>
      <c r="O42"/>
      <c r="P42"/>
      <c r="Q42"/>
      <c r="R42"/>
    </row>
    <row r="43" spans="2:20" s="1" customFormat="1" ht="20.149999999999999" customHeight="1" x14ac:dyDescent="0.35">
      <c r="B43" s="47"/>
      <c r="C43" s="70"/>
      <c r="D43" s="95"/>
      <c r="E43" s="95"/>
      <c r="F43" s="94"/>
      <c r="G43" s="155"/>
      <c r="H43" s="156"/>
      <c r="O43"/>
      <c r="P43"/>
      <c r="Q43"/>
      <c r="R43"/>
    </row>
    <row r="44" spans="2:20" s="1" customFormat="1" ht="20.149999999999999" customHeight="1" x14ac:dyDescent="0.35">
      <c r="B44" s="47"/>
      <c r="C44" s="70"/>
      <c r="D44" s="95"/>
      <c r="E44" s="95"/>
      <c r="F44" s="94"/>
      <c r="G44" s="155"/>
      <c r="H44" s="156"/>
      <c r="O44"/>
      <c r="P44"/>
      <c r="Q44"/>
      <c r="R44"/>
    </row>
    <row r="45" spans="2:20" s="1" customFormat="1" ht="20.149999999999999" customHeight="1" x14ac:dyDescent="0.35">
      <c r="B45" s="47"/>
      <c r="C45" s="70"/>
      <c r="D45" s="95"/>
      <c r="E45" s="95"/>
      <c r="F45" s="94"/>
      <c r="G45" s="155"/>
      <c r="H45" s="156"/>
      <c r="O45"/>
      <c r="P45"/>
      <c r="Q45"/>
      <c r="R45"/>
    </row>
    <row r="46" spans="2:20" s="1" customFormat="1" ht="20.149999999999999" customHeight="1" x14ac:dyDescent="0.35">
      <c r="B46" s="47"/>
      <c r="C46" s="70"/>
      <c r="D46" s="95"/>
      <c r="E46" s="95"/>
      <c r="F46" s="94"/>
      <c r="G46" s="155"/>
      <c r="H46" s="156"/>
      <c r="O46"/>
      <c r="P46"/>
      <c r="Q46"/>
      <c r="R46"/>
    </row>
    <row r="47" spans="2:20" s="1" customFormat="1" ht="20.149999999999999" customHeight="1" x14ac:dyDescent="0.35">
      <c r="B47" s="47"/>
      <c r="C47" s="70"/>
      <c r="D47" s="95"/>
      <c r="E47" s="95"/>
      <c r="F47" s="94"/>
      <c r="G47" s="155"/>
      <c r="H47" s="156"/>
      <c r="O47"/>
      <c r="P47"/>
      <c r="Q47"/>
      <c r="R47"/>
    </row>
    <row r="48" spans="2:20" s="1" customFormat="1" ht="20.149999999999999" customHeight="1" x14ac:dyDescent="0.35">
      <c r="B48" s="47"/>
      <c r="C48" s="70"/>
      <c r="D48" s="95"/>
      <c r="E48" s="95"/>
      <c r="F48" s="94"/>
      <c r="G48" s="155"/>
      <c r="H48" s="156"/>
      <c r="O48"/>
      <c r="P48"/>
      <c r="Q48"/>
      <c r="R48"/>
    </row>
    <row r="49" spans="2:20" s="1" customFormat="1" ht="20.149999999999999" customHeight="1" x14ac:dyDescent="0.35">
      <c r="B49" s="47"/>
      <c r="C49" s="70"/>
      <c r="D49" s="95"/>
      <c r="E49" s="95"/>
      <c r="F49" s="94"/>
      <c r="G49" s="155"/>
      <c r="H49" s="156"/>
      <c r="O49"/>
      <c r="P49"/>
      <c r="Q49"/>
      <c r="R49"/>
    </row>
    <row r="50" spans="2:20" s="1" customFormat="1" ht="20.149999999999999" customHeight="1" x14ac:dyDescent="0.35">
      <c r="B50" s="47"/>
      <c r="C50" s="70"/>
      <c r="D50" s="95"/>
      <c r="E50" s="95"/>
      <c r="F50" s="94"/>
      <c r="G50" s="155"/>
      <c r="H50" s="156"/>
      <c r="O50"/>
      <c r="P50"/>
      <c r="Q50"/>
      <c r="R50"/>
    </row>
    <row r="51" spans="2:20" s="1" customFormat="1" ht="20.149999999999999" customHeight="1" x14ac:dyDescent="0.35">
      <c r="B51" s="47"/>
      <c r="C51" s="70"/>
      <c r="D51" s="95"/>
      <c r="E51" s="95"/>
      <c r="F51" s="94"/>
      <c r="G51" s="155"/>
      <c r="H51" s="156"/>
      <c r="O51"/>
      <c r="P51"/>
      <c r="Q51"/>
      <c r="R51"/>
    </row>
    <row r="52" spans="2:20" s="1" customFormat="1" ht="20.149999999999999" customHeight="1" x14ac:dyDescent="0.35">
      <c r="B52" s="47"/>
      <c r="C52" s="70"/>
      <c r="D52" s="95"/>
      <c r="E52" s="95"/>
      <c r="F52" s="94"/>
      <c r="G52" s="155"/>
      <c r="H52" s="156"/>
      <c r="O52"/>
      <c r="P52"/>
      <c r="Q52"/>
      <c r="R52"/>
    </row>
    <row r="53" spans="2:20" s="1" customFormat="1" ht="20.149999999999999" customHeight="1" x14ac:dyDescent="0.35">
      <c r="B53" s="47"/>
      <c r="C53" s="70"/>
      <c r="D53" s="95"/>
      <c r="E53" s="95"/>
      <c r="F53" s="94"/>
      <c r="G53" s="155"/>
      <c r="H53" s="156"/>
      <c r="O53"/>
      <c r="P53"/>
      <c r="Q53"/>
      <c r="R53"/>
    </row>
    <row r="54" spans="2:20" s="1" customFormat="1" ht="20.149999999999999" customHeight="1" x14ac:dyDescent="0.35">
      <c r="B54" s="47"/>
      <c r="C54" s="70"/>
      <c r="D54" s="95"/>
      <c r="E54" s="95"/>
      <c r="F54" s="94"/>
      <c r="G54" s="155"/>
      <c r="H54" s="156"/>
      <c r="O54"/>
      <c r="P54"/>
      <c r="Q54"/>
      <c r="R54"/>
    </row>
    <row r="55" spans="2:20" s="1" customFormat="1" ht="40.25" customHeight="1" x14ac:dyDescent="0.35">
      <c r="B55" s="161" t="s">
        <v>24</v>
      </c>
      <c r="C55" s="162"/>
      <c r="D55" s="96">
        <f>+SUM(D40:D54)</f>
        <v>0</v>
      </c>
      <c r="E55" s="97">
        <f>+SUM(E40:E54)</f>
        <v>0</v>
      </c>
      <c r="F55" s="98">
        <f>SUM(F40:F54)</f>
        <v>0</v>
      </c>
      <c r="G55" s="5"/>
      <c r="O55"/>
      <c r="P55"/>
      <c r="Q55"/>
      <c r="R55"/>
    </row>
    <row r="56" spans="2:20" x14ac:dyDescent="0.35">
      <c r="B56" s="1"/>
      <c r="C56" s="1"/>
      <c r="D56" s="1"/>
      <c r="E56" s="1"/>
      <c r="F56" s="1"/>
    </row>
    <row r="57" spans="2:20" s="1" customFormat="1" ht="39.75" customHeight="1" x14ac:dyDescent="0.35">
      <c r="B57" s="31" t="s">
        <v>114</v>
      </c>
      <c r="C57" s="45"/>
      <c r="D57" s="45"/>
      <c r="E57" s="45"/>
      <c r="F57" s="22"/>
      <c r="G57" s="22"/>
      <c r="Q57"/>
      <c r="R57"/>
      <c r="S57"/>
      <c r="T57"/>
    </row>
    <row r="58" spans="2:20" s="1" customFormat="1" ht="50.25" customHeight="1" x14ac:dyDescent="0.35">
      <c r="B58" s="52" t="s">
        <v>81</v>
      </c>
      <c r="C58" s="53" t="s">
        <v>0</v>
      </c>
      <c r="D58" s="54" t="s">
        <v>4</v>
      </c>
      <c r="E58" s="50" t="s">
        <v>6</v>
      </c>
      <c r="F58" s="163" t="s">
        <v>22</v>
      </c>
      <c r="G58" s="164"/>
      <c r="O58"/>
      <c r="P58"/>
      <c r="Q58"/>
      <c r="R58"/>
    </row>
    <row r="59" spans="2:20" s="1" customFormat="1" ht="20.149999999999999" customHeight="1" x14ac:dyDescent="0.35">
      <c r="B59" s="46"/>
      <c r="C59" s="69"/>
      <c r="D59" s="90"/>
      <c r="E59" s="85"/>
      <c r="F59" s="157"/>
      <c r="G59" s="158"/>
      <c r="O59"/>
      <c r="P59"/>
      <c r="Q59"/>
      <c r="R59"/>
    </row>
    <row r="60" spans="2:20" s="1" customFormat="1" ht="20.149999999999999" customHeight="1" x14ac:dyDescent="0.35">
      <c r="B60" s="48"/>
      <c r="C60" s="71"/>
      <c r="D60" s="91"/>
      <c r="E60" s="85"/>
      <c r="F60" s="157"/>
      <c r="G60" s="158"/>
      <c r="O60"/>
      <c r="P60"/>
      <c r="Q60"/>
      <c r="R60"/>
    </row>
    <row r="61" spans="2:20" s="1" customFormat="1" ht="20.149999999999999" customHeight="1" x14ac:dyDescent="0.35">
      <c r="B61" s="48"/>
      <c r="C61" s="71"/>
      <c r="D61" s="91"/>
      <c r="E61" s="85"/>
      <c r="F61" s="157"/>
      <c r="G61" s="158"/>
      <c r="O61"/>
      <c r="P61"/>
      <c r="Q61"/>
      <c r="R61"/>
    </row>
    <row r="62" spans="2:20" s="1" customFormat="1" ht="20.149999999999999" customHeight="1" x14ac:dyDescent="0.35">
      <c r="B62" s="48"/>
      <c r="C62" s="71"/>
      <c r="D62" s="91"/>
      <c r="E62" s="85"/>
      <c r="F62" s="157"/>
      <c r="G62" s="158"/>
      <c r="O62"/>
      <c r="P62"/>
      <c r="Q62"/>
      <c r="R62"/>
    </row>
    <row r="63" spans="2:20" s="1" customFormat="1" ht="20.149999999999999" customHeight="1" x14ac:dyDescent="0.35">
      <c r="B63" s="48"/>
      <c r="C63" s="71"/>
      <c r="D63" s="91"/>
      <c r="E63" s="85"/>
      <c r="F63" s="157"/>
      <c r="G63" s="158"/>
      <c r="O63"/>
      <c r="P63"/>
      <c r="Q63"/>
      <c r="R63"/>
    </row>
    <row r="64" spans="2:20" s="1" customFormat="1" ht="40.25" customHeight="1" x14ac:dyDescent="0.35">
      <c r="B64" s="161" t="s">
        <v>25</v>
      </c>
      <c r="C64" s="162"/>
      <c r="D64" s="92">
        <f>+SUM(D59:D63)</f>
        <v>0</v>
      </c>
      <c r="E64" s="93">
        <f>SUM(E59:E63)</f>
        <v>0</v>
      </c>
      <c r="F64" s="5"/>
      <c r="O64"/>
      <c r="P64"/>
      <c r="Q64"/>
      <c r="R64"/>
    </row>
    <row r="65" spans="2:20" s="1" customFormat="1" x14ac:dyDescent="0.35">
      <c r="B65" s="3"/>
      <c r="C65" s="4"/>
      <c r="D65" s="4"/>
      <c r="E65" s="5"/>
    </row>
    <row r="66" spans="2:20" s="24" customFormat="1" ht="39.75" customHeight="1" x14ac:dyDescent="0.35">
      <c r="B66" s="31" t="s">
        <v>80</v>
      </c>
      <c r="C66" s="45"/>
      <c r="D66" s="45"/>
      <c r="E66" s="29"/>
      <c r="F66" s="29"/>
      <c r="G66" s="29"/>
      <c r="H66" s="29"/>
      <c r="Q66" s="25"/>
      <c r="R66" s="25"/>
      <c r="S66" s="25"/>
      <c r="T66" s="25"/>
    </row>
    <row r="67" spans="2:20" s="24" customFormat="1" ht="51" customHeight="1" x14ac:dyDescent="0.35">
      <c r="B67" s="53" t="s">
        <v>118</v>
      </c>
      <c r="C67" s="52" t="s">
        <v>1</v>
      </c>
      <c r="D67" s="54" t="s">
        <v>5</v>
      </c>
      <c r="E67" s="54" t="s">
        <v>2</v>
      </c>
      <c r="F67" s="149" t="s">
        <v>4</v>
      </c>
      <c r="G67" s="50" t="s">
        <v>36</v>
      </c>
      <c r="H67" s="50" t="s">
        <v>6</v>
      </c>
      <c r="I67" s="167" t="s">
        <v>22</v>
      </c>
      <c r="J67" s="167"/>
      <c r="O67" s="25"/>
      <c r="P67" s="25"/>
      <c r="Q67" s="25"/>
      <c r="R67" s="25"/>
    </row>
    <row r="68" spans="2:20" s="1" customFormat="1" ht="20.149999999999999" customHeight="1" x14ac:dyDescent="0.35">
      <c r="B68" s="78"/>
      <c r="C68" s="79"/>
      <c r="D68" s="90"/>
      <c r="E68" s="110"/>
      <c r="F68" s="150">
        <f>E68*D68</f>
        <v>0</v>
      </c>
      <c r="G68" s="87"/>
      <c r="H68" s="87">
        <f>G68*E68</f>
        <v>0</v>
      </c>
      <c r="I68" s="157"/>
      <c r="J68" s="158"/>
      <c r="O68"/>
      <c r="P68"/>
      <c r="Q68"/>
      <c r="R68"/>
    </row>
    <row r="69" spans="2:20" s="1" customFormat="1" ht="20.149999999999999" customHeight="1" x14ac:dyDescent="0.35">
      <c r="B69" s="48"/>
      <c r="C69" s="71"/>
      <c r="D69" s="91"/>
      <c r="E69" s="91"/>
      <c r="F69" s="87">
        <f t="shared" ref="F69:F82" si="0">E69*D69</f>
        <v>0</v>
      </c>
      <c r="G69" s="87"/>
      <c r="H69" s="87">
        <f>G69*E69</f>
        <v>0</v>
      </c>
      <c r="I69" s="157"/>
      <c r="J69" s="158"/>
      <c r="O69"/>
      <c r="P69"/>
      <c r="Q69"/>
      <c r="R69"/>
    </row>
    <row r="70" spans="2:20" s="1" customFormat="1" ht="20.149999999999999" customHeight="1" x14ac:dyDescent="0.35">
      <c r="B70" s="48"/>
      <c r="C70" s="71"/>
      <c r="D70" s="91"/>
      <c r="E70" s="91"/>
      <c r="F70" s="87">
        <f t="shared" si="0"/>
        <v>0</v>
      </c>
      <c r="G70" s="87"/>
      <c r="H70" s="87">
        <f t="shared" ref="H70:H82" si="1">G70*E70</f>
        <v>0</v>
      </c>
      <c r="I70" s="157"/>
      <c r="J70" s="158"/>
      <c r="O70"/>
      <c r="P70"/>
      <c r="Q70"/>
      <c r="R70"/>
    </row>
    <row r="71" spans="2:20" s="1" customFormat="1" ht="20.149999999999999" customHeight="1" x14ac:dyDescent="0.35">
      <c r="B71" s="48"/>
      <c r="C71" s="71"/>
      <c r="D71" s="91"/>
      <c r="E71" s="91"/>
      <c r="F71" s="87">
        <f t="shared" si="0"/>
        <v>0</v>
      </c>
      <c r="G71" s="87"/>
      <c r="H71" s="87">
        <f t="shared" si="1"/>
        <v>0</v>
      </c>
      <c r="I71" s="157"/>
      <c r="J71" s="158"/>
      <c r="O71"/>
      <c r="P71"/>
      <c r="Q71"/>
      <c r="R71"/>
    </row>
    <row r="72" spans="2:20" s="1" customFormat="1" ht="20.149999999999999" customHeight="1" x14ac:dyDescent="0.35">
      <c r="B72" s="48"/>
      <c r="C72" s="71"/>
      <c r="D72" s="91"/>
      <c r="E72" s="91"/>
      <c r="F72" s="87">
        <f t="shared" si="0"/>
        <v>0</v>
      </c>
      <c r="G72" s="87"/>
      <c r="H72" s="87">
        <f>G72*E72</f>
        <v>0</v>
      </c>
      <c r="I72" s="157"/>
      <c r="J72" s="158"/>
      <c r="O72"/>
      <c r="P72"/>
      <c r="Q72"/>
      <c r="R72"/>
    </row>
    <row r="73" spans="2:20" s="1" customFormat="1" ht="20.149999999999999" customHeight="1" x14ac:dyDescent="0.35">
      <c r="B73" s="48"/>
      <c r="C73" s="71"/>
      <c r="D73" s="91"/>
      <c r="E73" s="91"/>
      <c r="F73" s="87">
        <f t="shared" si="0"/>
        <v>0</v>
      </c>
      <c r="G73" s="87"/>
      <c r="H73" s="87">
        <f t="shared" si="1"/>
        <v>0</v>
      </c>
      <c r="I73" s="157"/>
      <c r="J73" s="158"/>
      <c r="O73"/>
      <c r="P73"/>
      <c r="Q73"/>
      <c r="R73"/>
    </row>
    <row r="74" spans="2:20" s="1" customFormat="1" ht="20.149999999999999" customHeight="1" x14ac:dyDescent="0.35">
      <c r="B74" s="48"/>
      <c r="C74" s="71"/>
      <c r="D74" s="91"/>
      <c r="E74" s="91"/>
      <c r="F74" s="87">
        <f t="shared" si="0"/>
        <v>0</v>
      </c>
      <c r="G74" s="87"/>
      <c r="H74" s="87">
        <f t="shared" si="1"/>
        <v>0</v>
      </c>
      <c r="I74" s="157"/>
      <c r="J74" s="158"/>
      <c r="O74"/>
      <c r="P74"/>
      <c r="Q74"/>
      <c r="R74"/>
    </row>
    <row r="75" spans="2:20" s="1" customFormat="1" ht="20.149999999999999" customHeight="1" x14ac:dyDescent="0.35">
      <c r="B75" s="48"/>
      <c r="C75" s="71"/>
      <c r="D75" s="91"/>
      <c r="E75" s="91"/>
      <c r="F75" s="87">
        <f t="shared" si="0"/>
        <v>0</v>
      </c>
      <c r="G75" s="87"/>
      <c r="H75" s="87">
        <f>G75*E75</f>
        <v>0</v>
      </c>
      <c r="I75" s="157"/>
      <c r="J75" s="158"/>
      <c r="O75"/>
      <c r="P75"/>
      <c r="Q75"/>
      <c r="R75"/>
    </row>
    <row r="76" spans="2:20" s="1" customFormat="1" ht="20.149999999999999" customHeight="1" x14ac:dyDescent="0.35">
      <c r="B76" s="48"/>
      <c r="C76" s="71"/>
      <c r="D76" s="91"/>
      <c r="E76" s="91"/>
      <c r="F76" s="87">
        <f t="shared" si="0"/>
        <v>0</v>
      </c>
      <c r="G76" s="87"/>
      <c r="H76" s="87">
        <f t="shared" si="1"/>
        <v>0</v>
      </c>
      <c r="I76" s="157"/>
      <c r="J76" s="158"/>
      <c r="O76"/>
      <c r="P76"/>
      <c r="Q76"/>
      <c r="R76"/>
    </row>
    <row r="77" spans="2:20" s="1" customFormat="1" ht="20.149999999999999" customHeight="1" x14ac:dyDescent="0.35">
      <c r="B77" s="48"/>
      <c r="C77" s="71"/>
      <c r="D77" s="91"/>
      <c r="E77" s="91"/>
      <c r="F77" s="87">
        <f t="shared" si="0"/>
        <v>0</v>
      </c>
      <c r="G77" s="87"/>
      <c r="H77" s="87">
        <f t="shared" si="1"/>
        <v>0</v>
      </c>
      <c r="I77" s="157"/>
      <c r="J77" s="158"/>
      <c r="O77"/>
      <c r="P77"/>
      <c r="Q77"/>
      <c r="R77"/>
    </row>
    <row r="78" spans="2:20" s="1" customFormat="1" ht="20.149999999999999" customHeight="1" x14ac:dyDescent="0.35">
      <c r="B78" s="48"/>
      <c r="C78" s="71"/>
      <c r="D78" s="91"/>
      <c r="E78" s="91"/>
      <c r="F78" s="87">
        <f t="shared" si="0"/>
        <v>0</v>
      </c>
      <c r="G78" s="87"/>
      <c r="H78" s="87">
        <f t="shared" si="1"/>
        <v>0</v>
      </c>
      <c r="I78" s="157"/>
      <c r="J78" s="158"/>
      <c r="O78"/>
      <c r="P78"/>
      <c r="Q78"/>
      <c r="R78"/>
    </row>
    <row r="79" spans="2:20" s="1" customFormat="1" ht="20.149999999999999" customHeight="1" x14ac:dyDescent="0.35">
      <c r="B79" s="48"/>
      <c r="C79" s="71"/>
      <c r="D79" s="91"/>
      <c r="E79" s="91"/>
      <c r="F79" s="87">
        <f t="shared" si="0"/>
        <v>0</v>
      </c>
      <c r="G79" s="87"/>
      <c r="H79" s="87">
        <f>G79*E79</f>
        <v>0</v>
      </c>
      <c r="I79" s="157"/>
      <c r="J79" s="158"/>
      <c r="O79"/>
      <c r="P79"/>
      <c r="Q79"/>
      <c r="R79"/>
    </row>
    <row r="80" spans="2:20" s="1" customFormat="1" ht="20.149999999999999" customHeight="1" x14ac:dyDescent="0.35">
      <c r="B80" s="48"/>
      <c r="C80" s="71"/>
      <c r="D80" s="91"/>
      <c r="E80" s="91"/>
      <c r="F80" s="87">
        <f t="shared" si="0"/>
        <v>0</v>
      </c>
      <c r="G80" s="87"/>
      <c r="H80" s="87">
        <f t="shared" si="1"/>
        <v>0</v>
      </c>
      <c r="I80" s="157"/>
      <c r="J80" s="158"/>
      <c r="O80"/>
      <c r="P80"/>
      <c r="Q80"/>
      <c r="R80"/>
    </row>
    <row r="81" spans="2:18" s="1" customFormat="1" ht="20.149999999999999" customHeight="1" x14ac:dyDescent="0.35">
      <c r="B81" s="48"/>
      <c r="C81" s="71"/>
      <c r="D81" s="91"/>
      <c r="E81" s="91"/>
      <c r="F81" s="87">
        <f t="shared" si="0"/>
        <v>0</v>
      </c>
      <c r="G81" s="87"/>
      <c r="H81" s="87">
        <f t="shared" si="1"/>
        <v>0</v>
      </c>
      <c r="I81" s="157"/>
      <c r="J81" s="158"/>
      <c r="O81"/>
      <c r="P81"/>
      <c r="Q81"/>
      <c r="R81"/>
    </row>
    <row r="82" spans="2:18" s="1" customFormat="1" ht="20.149999999999999" customHeight="1" x14ac:dyDescent="0.35">
      <c r="B82" s="48"/>
      <c r="C82" s="71"/>
      <c r="D82" s="91"/>
      <c r="E82" s="91"/>
      <c r="F82" s="88">
        <f t="shared" si="0"/>
        <v>0</v>
      </c>
      <c r="G82" s="87"/>
      <c r="H82" s="87">
        <f t="shared" si="1"/>
        <v>0</v>
      </c>
      <c r="I82" s="157"/>
      <c r="J82" s="158"/>
      <c r="O82"/>
      <c r="P82"/>
      <c r="Q82"/>
      <c r="R82"/>
    </row>
    <row r="83" spans="2:18" s="1" customFormat="1" ht="40.25" customHeight="1" x14ac:dyDescent="0.35">
      <c r="B83" s="159" t="s">
        <v>26</v>
      </c>
      <c r="C83" s="159"/>
      <c r="D83" s="159"/>
      <c r="E83" s="160"/>
      <c r="F83" s="151">
        <f>+SUM(F68:F82)</f>
        <v>0</v>
      </c>
      <c r="G83" s="89"/>
      <c r="H83" s="86">
        <f>SUM(H68:H82)</f>
        <v>0</v>
      </c>
      <c r="I83" s="18"/>
      <c r="O83"/>
      <c r="P83"/>
      <c r="Q83"/>
      <c r="R83"/>
    </row>
    <row r="84" spans="2:18" s="1" customFormat="1" ht="26.4" customHeight="1" x14ac:dyDescent="0.35"/>
    <row r="85" spans="2:18" s="1" customFormat="1" ht="31.25" customHeight="1" x14ac:dyDescent="0.35">
      <c r="B85" s="31" t="s">
        <v>134</v>
      </c>
      <c r="C85" s="45"/>
      <c r="D85" s="45"/>
      <c r="E85" s="45"/>
      <c r="F85" s="22"/>
      <c r="G85" s="22"/>
    </row>
    <row r="86" spans="2:18" s="1" customFormat="1" ht="29" x14ac:dyDescent="0.35">
      <c r="B86" s="57" t="s">
        <v>81</v>
      </c>
      <c r="C86" s="54" t="s">
        <v>4</v>
      </c>
      <c r="D86" s="51" t="s">
        <v>6</v>
      </c>
      <c r="E86" s="168" t="s">
        <v>22</v>
      </c>
      <c r="F86" s="168"/>
    </row>
    <row r="87" spans="2:18" s="1" customFormat="1" ht="28.25" customHeight="1" x14ac:dyDescent="0.35">
      <c r="B87" s="48"/>
      <c r="C87" s="91"/>
      <c r="D87" s="87"/>
      <c r="E87" s="182"/>
      <c r="F87" s="183"/>
      <c r="I87" s="181"/>
      <c r="J87" s="181"/>
      <c r="O87"/>
      <c r="P87"/>
      <c r="Q87"/>
      <c r="R87"/>
    </row>
    <row r="88" spans="2:18" s="1" customFormat="1" ht="26.4" customHeight="1" x14ac:dyDescent="0.35">
      <c r="B88" s="141" t="s">
        <v>119</v>
      </c>
      <c r="C88" s="97">
        <f>+SUM(C87:C87)</f>
        <v>0</v>
      </c>
      <c r="D88" s="98">
        <f>SUM(D87:D87)</f>
        <v>0</v>
      </c>
      <c r="E88" s="5"/>
    </row>
    <row r="89" spans="2:18" s="1" customFormat="1" x14ac:dyDescent="0.35"/>
    <row r="90" spans="2:18" s="1" customFormat="1" ht="18.5" x14ac:dyDescent="0.45">
      <c r="B90" s="147" t="s">
        <v>135</v>
      </c>
      <c r="C90" s="148"/>
      <c r="D90" s="148"/>
      <c r="E90" s="148"/>
    </row>
    <row r="91" spans="2:18" s="1" customFormat="1" x14ac:dyDescent="0.35"/>
    <row r="92" spans="2:18" s="1" customFormat="1" x14ac:dyDescent="0.35"/>
    <row r="93" spans="2:18" s="1" customFormat="1" x14ac:dyDescent="0.35"/>
    <row r="94" spans="2:18" s="1" customFormat="1" x14ac:dyDescent="0.35"/>
    <row r="95" spans="2:18" s="1" customFormat="1" x14ac:dyDescent="0.35"/>
    <row r="96" spans="2:18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</sheetData>
  <sheetProtection password="CF7F" sheet="1" objects="1" scenarios="1"/>
  <mergeCells count="71">
    <mergeCell ref="I87:J87"/>
    <mergeCell ref="E87:F87"/>
    <mergeCell ref="E86:F86"/>
    <mergeCell ref="B2:F2"/>
    <mergeCell ref="C7:G7"/>
    <mergeCell ref="C12:G12"/>
    <mergeCell ref="C9:G9"/>
    <mergeCell ref="C10:G10"/>
    <mergeCell ref="B5:G5"/>
    <mergeCell ref="C8:G8"/>
    <mergeCell ref="C11:G11"/>
    <mergeCell ref="F31:G31"/>
    <mergeCell ref="F27:G27"/>
    <mergeCell ref="F32:G32"/>
    <mergeCell ref="F33:G33"/>
    <mergeCell ref="F34:G34"/>
    <mergeCell ref="F28:G28"/>
    <mergeCell ref="F29:G29"/>
    <mergeCell ref="F30:G30"/>
    <mergeCell ref="F26:G26"/>
    <mergeCell ref="B22:E22"/>
    <mergeCell ref="B17:E17"/>
    <mergeCell ref="B18:E18"/>
    <mergeCell ref="B19:E19"/>
    <mergeCell ref="B20:E20"/>
    <mergeCell ref="B24:G24"/>
    <mergeCell ref="B16:E16"/>
    <mergeCell ref="I67:J67"/>
    <mergeCell ref="I68:J68"/>
    <mergeCell ref="I69:J69"/>
    <mergeCell ref="B36:C36"/>
    <mergeCell ref="B55:C55"/>
    <mergeCell ref="G39:H39"/>
    <mergeCell ref="G53:H53"/>
    <mergeCell ref="G54:H54"/>
    <mergeCell ref="G40:H40"/>
    <mergeCell ref="G41:H41"/>
    <mergeCell ref="G50:H50"/>
    <mergeCell ref="G51:H51"/>
    <mergeCell ref="F35:G35"/>
    <mergeCell ref="F25:G25"/>
    <mergeCell ref="G42:H42"/>
    <mergeCell ref="I80:J80"/>
    <mergeCell ref="I81:J81"/>
    <mergeCell ref="I82:J82"/>
    <mergeCell ref="I70:J70"/>
    <mergeCell ref="I71:J71"/>
    <mergeCell ref="I72:J72"/>
    <mergeCell ref="I78:J78"/>
    <mergeCell ref="I79:J79"/>
    <mergeCell ref="I75:J75"/>
    <mergeCell ref="I76:J76"/>
    <mergeCell ref="I77:J77"/>
    <mergeCell ref="B83:E83"/>
    <mergeCell ref="B64:C64"/>
    <mergeCell ref="F58:G58"/>
    <mergeCell ref="F59:G59"/>
    <mergeCell ref="F60:G60"/>
    <mergeCell ref="F61:G61"/>
    <mergeCell ref="F62:G62"/>
    <mergeCell ref="F63:G63"/>
    <mergeCell ref="G43:H43"/>
    <mergeCell ref="G44:H44"/>
    <mergeCell ref="G45:H45"/>
    <mergeCell ref="G46:H46"/>
    <mergeCell ref="G47:H47"/>
    <mergeCell ref="G48:H48"/>
    <mergeCell ref="G49:H49"/>
    <mergeCell ref="I73:J73"/>
    <mergeCell ref="I74:J74"/>
    <mergeCell ref="G52:H52"/>
  </mergeCells>
  <pageMargins left="0.23622047244094491" right="0.23622047244094491" top="0.74803149606299213" bottom="0.74803149606299213" header="0.31496062992125984" footer="0.31496062992125984"/>
  <pageSetup paperSize="9" scale="33" fitToHeight="2" orientation="portrait" r:id="rId1"/>
  <headerFooter>
    <oddHeader xml:space="preserve">&amp;LVersió 1, 21 de novembre de 2022
Projectes de canvi estructural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9CD623D9-E97D-41F9-A0FD-5CF3D76A1065}">
          <x14:formula1>
            <xm:f>'Valors possibles'!$A$12:$A$15</xm:f>
          </x14:formula1>
          <xm:sqref>C8:G9</xm:sqref>
        </x14:dataValidation>
        <x14:dataValidation type="list" allowBlank="1" showInputMessage="1" showErrorMessage="1" xr:uid="{66D50991-FD8C-40DE-950D-C04F51A85EF5}">
          <x14:formula1>
            <xm:f>'Valors possibles'!$A$18:$A$19</xm:f>
          </x14:formula1>
          <xm:sqref>C10:G11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2B8C-1EB5-4975-975F-E7DB2BA597B4}">
  <sheetPr>
    <tabColor rgb="FFC00000"/>
  </sheetPr>
  <dimension ref="A1:AB60"/>
  <sheetViews>
    <sheetView zoomScale="70" zoomScaleNormal="70" workbookViewId="0"/>
  </sheetViews>
  <sheetFormatPr defaultColWidth="9.36328125" defaultRowHeight="34.5" customHeight="1" x14ac:dyDescent="0.35"/>
  <cols>
    <col min="1" max="1" width="101.36328125" customWidth="1"/>
    <col min="2" max="2" width="18.453125" customWidth="1"/>
    <col min="3" max="3" width="12.54296875" customWidth="1"/>
    <col min="4" max="4" width="12.54296875" style="43" customWidth="1"/>
    <col min="5" max="5" width="16.90625" style="43" customWidth="1"/>
    <col min="6" max="6" width="12.54296875" customWidth="1"/>
    <col min="7" max="7" width="16.6328125" customWidth="1"/>
    <col min="8" max="8" width="25.36328125" customWidth="1"/>
    <col min="9" max="9" width="46.08984375" customWidth="1"/>
    <col min="10" max="28" width="9.36328125" style="1"/>
  </cols>
  <sheetData>
    <row r="1" spans="1:9" ht="41" customHeight="1" x14ac:dyDescent="0.35">
      <c r="A1" s="35" t="s">
        <v>115</v>
      </c>
      <c r="B1" s="35"/>
      <c r="C1" s="35"/>
      <c r="D1" s="35"/>
      <c r="E1" s="35"/>
      <c r="F1" s="35"/>
      <c r="G1" s="35"/>
      <c r="H1" s="35"/>
      <c r="I1" s="35"/>
    </row>
    <row r="2" spans="1:9" ht="23.5" x14ac:dyDescent="0.35">
      <c r="A2" s="153" t="s">
        <v>116</v>
      </c>
      <c r="B2" s="6"/>
      <c r="C2" s="1"/>
      <c r="D2" s="1"/>
      <c r="E2" s="1"/>
      <c r="F2" s="1"/>
      <c r="G2" s="1"/>
      <c r="H2" s="1"/>
      <c r="I2" s="1"/>
    </row>
    <row r="3" spans="1:9" ht="23.25" customHeight="1" x14ac:dyDescent="0.35">
      <c r="A3" s="237"/>
      <c r="B3" s="237"/>
      <c r="C3" s="237"/>
      <c r="D3" s="237"/>
      <c r="E3" s="237"/>
      <c r="F3" s="237"/>
      <c r="G3" s="237"/>
      <c r="H3" s="237"/>
      <c r="I3" s="237"/>
    </row>
    <row r="4" spans="1:9" ht="30" customHeight="1" x14ac:dyDescent="0.35">
      <c r="A4" s="238" t="s">
        <v>65</v>
      </c>
      <c r="B4" s="238"/>
      <c r="C4" s="238"/>
      <c r="D4" s="238"/>
      <c r="E4" s="238"/>
      <c r="F4" s="238"/>
      <c r="G4" s="238"/>
      <c r="H4" s="106" t="s">
        <v>84</v>
      </c>
      <c r="I4" s="111"/>
    </row>
    <row r="5" spans="1:9" ht="33.75" customHeight="1" x14ac:dyDescent="0.35">
      <c r="A5" s="239" t="str">
        <f>Titol</f>
        <v>Títol del projecte</v>
      </c>
      <c r="B5" s="240"/>
      <c r="C5" s="240"/>
      <c r="D5" s="240"/>
      <c r="E5" s="240"/>
      <c r="F5" s="240"/>
      <c r="G5" s="240"/>
      <c r="H5" s="107" t="s">
        <v>7</v>
      </c>
      <c r="I5" s="105" t="s">
        <v>83</v>
      </c>
    </row>
    <row r="6" spans="1:9" ht="33.75" customHeight="1" x14ac:dyDescent="0.35">
      <c r="A6" s="75" t="s">
        <v>70</v>
      </c>
      <c r="B6" s="76">
        <f>Mida</f>
        <v>0</v>
      </c>
      <c r="C6" s="248"/>
      <c r="D6" s="249"/>
      <c r="E6" s="249"/>
      <c r="F6" s="249"/>
      <c r="G6" s="249"/>
      <c r="H6" s="249"/>
      <c r="I6" s="250"/>
    </row>
    <row r="7" spans="1:9" ht="28.5" customHeight="1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ht="26.4" customHeight="1" x14ac:dyDescent="0.35">
      <c r="A8" s="245" t="s">
        <v>57</v>
      </c>
      <c r="B8" s="246"/>
      <c r="C8" s="246"/>
      <c r="D8" s="246"/>
      <c r="E8" s="246"/>
      <c r="F8" s="246"/>
      <c r="G8" s="246"/>
      <c r="H8" s="246"/>
      <c r="I8" s="247"/>
    </row>
    <row r="9" spans="1:9" ht="45.65" customHeight="1" x14ac:dyDescent="0.35">
      <c r="A9" s="241" t="s">
        <v>73</v>
      </c>
      <c r="B9" s="242"/>
      <c r="C9" s="242"/>
      <c r="D9" s="242"/>
      <c r="E9" s="242"/>
      <c r="F9" s="242"/>
      <c r="G9" s="242"/>
      <c r="H9" s="242"/>
      <c r="I9" s="242"/>
    </row>
    <row r="10" spans="1:9" ht="45" customHeight="1" x14ac:dyDescent="0.35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ht="46.5" customHeight="1" x14ac:dyDescent="0.35">
      <c r="A11" s="242"/>
      <c r="B11" s="242"/>
      <c r="C11" s="242"/>
      <c r="D11" s="242"/>
      <c r="E11" s="242"/>
      <c r="F11" s="242"/>
      <c r="G11" s="242"/>
      <c r="H11" s="242"/>
      <c r="I11" s="242"/>
    </row>
    <row r="12" spans="1:9" ht="48.65" customHeight="1" x14ac:dyDescent="0.35">
      <c r="A12" s="242"/>
      <c r="B12" s="242"/>
      <c r="C12" s="242"/>
      <c r="D12" s="242"/>
      <c r="E12" s="242"/>
      <c r="F12" s="242"/>
      <c r="G12" s="242"/>
      <c r="H12" s="242"/>
      <c r="I12" s="242"/>
    </row>
    <row r="13" spans="1:9" ht="30" customHeight="1" x14ac:dyDescent="0.35">
      <c r="A13" s="242"/>
      <c r="B13" s="242"/>
      <c r="C13" s="242"/>
      <c r="D13" s="242"/>
      <c r="E13" s="242"/>
      <c r="F13" s="242"/>
      <c r="G13" s="242"/>
      <c r="H13" s="242"/>
      <c r="I13" s="242"/>
    </row>
    <row r="14" spans="1:9" ht="58.5" customHeight="1" x14ac:dyDescent="0.35">
      <c r="A14" s="242"/>
      <c r="B14" s="242"/>
      <c r="C14" s="242"/>
      <c r="D14" s="242"/>
      <c r="E14" s="242"/>
      <c r="F14" s="242"/>
      <c r="G14" s="242"/>
      <c r="H14" s="242"/>
      <c r="I14" s="242"/>
    </row>
    <row r="15" spans="1:9" ht="62" customHeight="1" x14ac:dyDescent="0.35">
      <c r="A15" s="242"/>
      <c r="B15" s="242"/>
      <c r="C15" s="242"/>
      <c r="D15" s="242"/>
      <c r="E15" s="242"/>
      <c r="F15" s="242"/>
      <c r="G15" s="242"/>
      <c r="H15" s="242"/>
      <c r="I15" s="242"/>
    </row>
    <row r="16" spans="1:9" s="1" customFormat="1" ht="15" customHeight="1" x14ac:dyDescent="0.35">
      <c r="D16" s="28"/>
      <c r="E16" s="28"/>
      <c r="F16" s="37"/>
      <c r="G16" s="37"/>
      <c r="H16" s="37"/>
      <c r="I16" s="37"/>
    </row>
    <row r="17" spans="1:9" ht="34.5" customHeight="1" x14ac:dyDescent="0.35">
      <c r="A17" s="38"/>
      <c r="B17" s="243" t="s">
        <v>58</v>
      </c>
      <c r="C17" s="243"/>
      <c r="D17" s="243"/>
      <c r="E17" s="243"/>
      <c r="F17" s="244">
        <f>SUM(F21,F22,F23,F24,F25,F26,F27)</f>
        <v>0</v>
      </c>
      <c r="G17" s="244"/>
      <c r="H17" s="39"/>
      <c r="I17" s="9"/>
    </row>
    <row r="18" spans="1:9" s="1" customFormat="1" ht="15" customHeight="1" x14ac:dyDescent="0.35">
      <c r="A18" s="38"/>
      <c r="B18" s="38"/>
      <c r="C18" s="40"/>
      <c r="D18" s="40"/>
      <c r="E18" s="40"/>
      <c r="F18" s="9"/>
      <c r="G18" s="9"/>
      <c r="H18" s="9"/>
      <c r="I18" s="9"/>
    </row>
    <row r="19" spans="1:9" ht="24.65" customHeight="1" x14ac:dyDescent="0.35">
      <c r="A19" s="1"/>
      <c r="B19" s="1"/>
      <c r="C19" s="17"/>
      <c r="D19" s="41"/>
      <c r="E19" s="41"/>
      <c r="F19" s="229" t="s">
        <v>59</v>
      </c>
      <c r="G19" s="230"/>
      <c r="H19" s="230"/>
      <c r="I19" s="231"/>
    </row>
    <row r="20" spans="1:9" ht="44.25" customHeight="1" x14ac:dyDescent="0.35">
      <c r="A20" s="58" t="s">
        <v>9</v>
      </c>
      <c r="B20" s="263" t="s">
        <v>10</v>
      </c>
      <c r="C20" s="264"/>
      <c r="D20" s="228" t="s">
        <v>60</v>
      </c>
      <c r="E20" s="228"/>
      <c r="F20" s="228" t="s">
        <v>61</v>
      </c>
      <c r="G20" s="228"/>
      <c r="H20" s="232" t="s">
        <v>113</v>
      </c>
      <c r="I20" s="232"/>
    </row>
    <row r="21" spans="1:9" ht="59" customHeight="1" x14ac:dyDescent="0.35">
      <c r="A21" s="58" t="s">
        <v>120</v>
      </c>
      <c r="B21" s="265">
        <v>145</v>
      </c>
      <c r="C21" s="265"/>
      <c r="D21" s="259">
        <v>0</v>
      </c>
      <c r="E21" s="259"/>
      <c r="F21" s="226">
        <f>D21/5*B21</f>
        <v>0</v>
      </c>
      <c r="G21" s="226"/>
      <c r="H21" s="227"/>
      <c r="I21" s="227"/>
    </row>
    <row r="22" spans="1:9" ht="59" customHeight="1" x14ac:dyDescent="0.35">
      <c r="A22" s="58" t="s">
        <v>74</v>
      </c>
      <c r="B22" s="262">
        <v>100</v>
      </c>
      <c r="C22" s="262"/>
      <c r="D22" s="259">
        <v>0</v>
      </c>
      <c r="E22" s="259"/>
      <c r="F22" s="226">
        <f t="shared" ref="F22:F23" si="0">D22/5*B22</f>
        <v>0</v>
      </c>
      <c r="G22" s="226"/>
      <c r="H22" s="227"/>
      <c r="I22" s="227"/>
    </row>
    <row r="23" spans="1:9" ht="59" customHeight="1" x14ac:dyDescent="0.35">
      <c r="A23" s="58" t="s">
        <v>75</v>
      </c>
      <c r="B23" s="262">
        <v>50</v>
      </c>
      <c r="C23" s="262"/>
      <c r="D23" s="259">
        <v>0</v>
      </c>
      <c r="E23" s="259"/>
      <c r="F23" s="226">
        <f t="shared" si="0"/>
        <v>0</v>
      </c>
      <c r="G23" s="226"/>
      <c r="H23" s="227"/>
      <c r="I23" s="227"/>
    </row>
    <row r="24" spans="1:9" ht="59" customHeight="1" x14ac:dyDescent="0.35">
      <c r="A24" s="58" t="s">
        <v>121</v>
      </c>
      <c r="B24" s="262">
        <v>100</v>
      </c>
      <c r="C24" s="262"/>
      <c r="D24" s="259">
        <v>0</v>
      </c>
      <c r="E24" s="259"/>
      <c r="F24" s="226">
        <f>D24/5*B24</f>
        <v>0</v>
      </c>
      <c r="G24" s="226"/>
      <c r="H24" s="227"/>
      <c r="I24" s="227"/>
    </row>
    <row r="25" spans="1:9" ht="59" customHeight="1" x14ac:dyDescent="0.35">
      <c r="A25" s="58" t="s">
        <v>76</v>
      </c>
      <c r="B25" s="262">
        <v>50</v>
      </c>
      <c r="C25" s="262"/>
      <c r="D25" s="259">
        <v>0</v>
      </c>
      <c r="E25" s="259"/>
      <c r="F25" s="226">
        <f>D25/5*B25</f>
        <v>0</v>
      </c>
      <c r="G25" s="226"/>
      <c r="H25" s="227"/>
      <c r="I25" s="227"/>
    </row>
    <row r="26" spans="1:9" ht="59" customHeight="1" x14ac:dyDescent="0.35">
      <c r="A26" s="58" t="s">
        <v>62</v>
      </c>
      <c r="B26" s="262">
        <v>50</v>
      </c>
      <c r="C26" s="262"/>
      <c r="D26" s="259">
        <v>0</v>
      </c>
      <c r="E26" s="259"/>
      <c r="F26" s="226">
        <f>D26/5*B26</f>
        <v>0</v>
      </c>
      <c r="G26" s="226"/>
      <c r="H26" s="227"/>
      <c r="I26" s="227"/>
    </row>
    <row r="27" spans="1:9" ht="59" customHeight="1" x14ac:dyDescent="0.35">
      <c r="A27" s="142" t="s">
        <v>130</v>
      </c>
      <c r="B27" s="257">
        <v>5</v>
      </c>
      <c r="C27" s="258"/>
      <c r="D27" s="259">
        <v>0</v>
      </c>
      <c r="E27" s="259"/>
      <c r="F27" s="233">
        <f>D27/5*B27</f>
        <v>0</v>
      </c>
      <c r="G27" s="234"/>
      <c r="H27" s="235"/>
      <c r="I27" s="236"/>
    </row>
    <row r="28" spans="1:9" s="1" customFormat="1" ht="37.5" customHeight="1" x14ac:dyDescent="0.35">
      <c r="A28" s="61"/>
      <c r="B28" s="252">
        <f>+SUM(B26:C27,B25,B24,B23,B22,B21)</f>
        <v>500</v>
      </c>
      <c r="C28" s="228"/>
      <c r="D28" s="65"/>
      <c r="E28" s="59"/>
      <c r="F28" s="228">
        <f>SUM(F21:G27)</f>
        <v>0</v>
      </c>
      <c r="G28" s="228"/>
      <c r="H28" s="60"/>
      <c r="I28" s="62"/>
    </row>
    <row r="29" spans="1:9" s="1" customFormat="1" ht="37.5" customHeight="1" x14ac:dyDescent="0.35">
      <c r="B29" s="63"/>
      <c r="C29" s="63"/>
      <c r="D29" s="64"/>
      <c r="E29" s="28"/>
      <c r="F29" s="63"/>
      <c r="G29" s="63"/>
    </row>
    <row r="30" spans="1:9" ht="23.5" x14ac:dyDescent="0.35">
      <c r="A30" s="36" t="s">
        <v>63</v>
      </c>
      <c r="B30" s="36"/>
      <c r="C30" s="36"/>
      <c r="D30" s="36"/>
      <c r="E30" s="36"/>
      <c r="F30" s="36"/>
      <c r="G30" s="36"/>
      <c r="H30" s="36"/>
      <c r="I30" s="36"/>
    </row>
    <row r="31" spans="1:9" s="1" customFormat="1" ht="24" customHeight="1" x14ac:dyDescent="0.35"/>
    <row r="32" spans="1:9" s="1" customFormat="1" ht="34.5" customHeight="1" x14ac:dyDescent="0.35">
      <c r="A32" s="42"/>
      <c r="B32" s="253" t="s">
        <v>8</v>
      </c>
      <c r="C32" s="253"/>
      <c r="D32" s="253" t="s">
        <v>64</v>
      </c>
      <c r="E32" s="253"/>
      <c r="F32" s="254" t="s">
        <v>94</v>
      </c>
      <c r="G32" s="255"/>
      <c r="H32" s="256"/>
      <c r="I32" s="117" t="s">
        <v>95</v>
      </c>
    </row>
    <row r="33" spans="1:9" s="1" customFormat="1" ht="44" customHeight="1" x14ac:dyDescent="0.35">
      <c r="A33" s="44" t="s">
        <v>66</v>
      </c>
      <c r="B33" s="225">
        <f>'Pressupot C.Estructural'!F17</f>
        <v>0</v>
      </c>
      <c r="C33" s="225"/>
      <c r="D33" s="225">
        <f>'Pressupot C.Estructural'!G17</f>
        <v>0</v>
      </c>
      <c r="E33" s="225"/>
      <c r="F33" s="225" t="b">
        <f>IF(AND($B$6="Gran empresa"),(0.1*D33),IF(AND($B$6="Mitjana empresa"),(0.1*D33),IF(AND($B$6="Petita empresa"),(0.2*D33),IF(AND($B$6="Micro empresa"),(0.2*D33)))))</f>
        <v>0</v>
      </c>
      <c r="G33" s="225"/>
      <c r="H33" s="225"/>
      <c r="I33" s="108" t="b">
        <f>IF(AND($F$38&lt;=60000),F33,(ROUND(($B$40/$F$38)*F33,2)))</f>
        <v>0</v>
      </c>
    </row>
    <row r="34" spans="1:9" s="1" customFormat="1" ht="44" customHeight="1" x14ac:dyDescent="0.35">
      <c r="A34" s="44" t="s">
        <v>67</v>
      </c>
      <c r="B34" s="225">
        <f>'Pressupot C.Estructural'!F18</f>
        <v>0</v>
      </c>
      <c r="C34" s="225"/>
      <c r="D34" s="225">
        <f>'Pressupot C.Estructural'!G18</f>
        <v>0</v>
      </c>
      <c r="E34" s="225"/>
      <c r="F34" s="225">
        <f>0.75*D34</f>
        <v>0</v>
      </c>
      <c r="G34" s="225"/>
      <c r="H34" s="225"/>
      <c r="I34" s="108">
        <f>IF(AND($F$38&lt;=60000),F34,(ROUND((($B$40/$F$38)*F34),2)))</f>
        <v>0</v>
      </c>
    </row>
    <row r="35" spans="1:9" s="1" customFormat="1" ht="44" customHeight="1" x14ac:dyDescent="0.35">
      <c r="A35" s="44" t="s">
        <v>68</v>
      </c>
      <c r="B35" s="225">
        <f>'Pressupot C.Estructural'!F19</f>
        <v>0</v>
      </c>
      <c r="C35" s="225"/>
      <c r="D35" s="225">
        <f>'Pressupot C.Estructural'!G19</f>
        <v>0</v>
      </c>
      <c r="E35" s="225"/>
      <c r="F35" s="225">
        <f>0.25*D35</f>
        <v>0</v>
      </c>
      <c r="G35" s="225"/>
      <c r="H35" s="225"/>
      <c r="I35" s="108">
        <f>IF(AND($F$38&lt;=60000),F35,((ROUND(($B$40/$F$38)*F35,2))))</f>
        <v>0</v>
      </c>
    </row>
    <row r="36" spans="1:9" s="1" customFormat="1" ht="44" customHeight="1" x14ac:dyDescent="0.35">
      <c r="A36" s="44" t="s">
        <v>69</v>
      </c>
      <c r="B36" s="225">
        <f>'Pressupot C.Estructural'!F20</f>
        <v>0</v>
      </c>
      <c r="C36" s="225"/>
      <c r="D36" s="225">
        <f>'Pressupot C.Estructural'!G20</f>
        <v>0</v>
      </c>
      <c r="E36" s="225"/>
      <c r="F36" s="225">
        <f>0.75*D36</f>
        <v>0</v>
      </c>
      <c r="G36" s="225"/>
      <c r="H36" s="225"/>
      <c r="I36" s="108">
        <f>IF(AND($F$38&lt;=60000),F36,(ROUND(($B$40/$F$38)*F36,2)))</f>
        <v>0</v>
      </c>
    </row>
    <row r="37" spans="1:9" s="1" customFormat="1" ht="44" customHeight="1" x14ac:dyDescent="0.35">
      <c r="A37" s="44" t="s">
        <v>125</v>
      </c>
      <c r="B37" s="223">
        <f>'Pressupot C.Estructural'!F21</f>
        <v>0</v>
      </c>
      <c r="C37" s="224"/>
      <c r="D37" s="223">
        <f>'Pressupot C.Estructural'!G21</f>
        <v>0</v>
      </c>
      <c r="E37" s="224"/>
      <c r="F37" s="225">
        <f>1*D37</f>
        <v>0</v>
      </c>
      <c r="G37" s="225"/>
      <c r="H37" s="225"/>
      <c r="I37" s="108">
        <f>IF(AND($F$38&lt;=60000),F37,(ROUND(($B$40/$F$38)*F37,2)))</f>
        <v>0</v>
      </c>
    </row>
    <row r="38" spans="1:9" s="1" customFormat="1" ht="44" customHeight="1" x14ac:dyDescent="0.35">
      <c r="A38" s="44" t="s">
        <v>77</v>
      </c>
      <c r="B38" s="251">
        <f>SUM(B33:C37)</f>
        <v>0</v>
      </c>
      <c r="C38" s="251"/>
      <c r="D38" s="251">
        <f>SUM(D33:E37)</f>
        <v>0</v>
      </c>
      <c r="E38" s="251"/>
      <c r="F38" s="251">
        <f>SUM(F33:H37)</f>
        <v>0</v>
      </c>
      <c r="G38" s="251"/>
      <c r="H38" s="251"/>
      <c r="I38" s="109">
        <f>SUM(I33:I37)</f>
        <v>0</v>
      </c>
    </row>
    <row r="39" spans="1:9" s="1" customFormat="1" ht="34.5" customHeight="1" thickBot="1" x14ac:dyDescent="0.4">
      <c r="D39" s="28"/>
      <c r="E39" s="28"/>
    </row>
    <row r="40" spans="1:9" s="1" customFormat="1" ht="34.5" customHeight="1" thickBot="1" x14ac:dyDescent="0.4">
      <c r="A40" s="44" t="s">
        <v>93</v>
      </c>
      <c r="B40" s="66">
        <v>60000</v>
      </c>
      <c r="D40" s="203" t="s">
        <v>98</v>
      </c>
      <c r="E40" s="204"/>
      <c r="F40" s="204"/>
      <c r="G40" s="204"/>
      <c r="H40" s="204"/>
      <c r="I40" s="205"/>
    </row>
    <row r="41" spans="1:9" s="1" customFormat="1" ht="34.5" customHeight="1" thickBot="1" x14ac:dyDescent="0.4">
      <c r="D41" s="136" t="s">
        <v>85</v>
      </c>
      <c r="E41" s="135"/>
      <c r="F41" s="217" t="s">
        <v>86</v>
      </c>
      <c r="G41" s="218"/>
      <c r="H41" s="137" t="s">
        <v>87</v>
      </c>
      <c r="I41" s="138" t="s">
        <v>88</v>
      </c>
    </row>
    <row r="42" spans="1:9" s="1" customFormat="1" ht="34.5" customHeight="1" thickTop="1" x14ac:dyDescent="0.35">
      <c r="A42" s="260" t="s">
        <v>99</v>
      </c>
      <c r="B42" s="261"/>
      <c r="D42" s="206" t="s">
        <v>89</v>
      </c>
      <c r="E42" s="207"/>
      <c r="F42" s="215" t="s">
        <v>67</v>
      </c>
      <c r="G42" s="216"/>
      <c r="H42" s="118"/>
      <c r="I42" s="119" t="s">
        <v>90</v>
      </c>
    </row>
    <row r="43" spans="1:9" s="1" customFormat="1" ht="34.5" customHeight="1" x14ac:dyDescent="0.35">
      <c r="A43" s="143" t="s">
        <v>96</v>
      </c>
      <c r="B43" s="68">
        <f>IF($F$38&lt;=60000,$F$38,60000)</f>
        <v>0</v>
      </c>
      <c r="D43" s="208"/>
      <c r="E43" s="209"/>
      <c r="F43" s="201" t="s">
        <v>69</v>
      </c>
      <c r="G43" s="202"/>
      <c r="H43" s="118"/>
      <c r="I43" s="120" t="s">
        <v>68</v>
      </c>
    </row>
    <row r="44" spans="1:9" s="1" customFormat="1" ht="34.5" customHeight="1" thickBot="1" x14ac:dyDescent="0.4">
      <c r="A44" s="143" t="s">
        <v>97</v>
      </c>
      <c r="B44" s="68">
        <f>0.2*$B$43</f>
        <v>0</v>
      </c>
      <c r="D44" s="210"/>
      <c r="E44" s="211"/>
      <c r="F44" s="199" t="s">
        <v>127</v>
      </c>
      <c r="G44" s="200"/>
      <c r="H44" s="121"/>
      <c r="I44" s="122"/>
    </row>
    <row r="45" spans="1:9" s="1" customFormat="1" ht="44.4" customHeight="1" x14ac:dyDescent="0.35">
      <c r="A45" s="144" t="s">
        <v>131</v>
      </c>
      <c r="B45" s="77">
        <f>I34+I36+I37</f>
        <v>0</v>
      </c>
      <c r="D45" s="206" t="s">
        <v>91</v>
      </c>
      <c r="E45" s="212"/>
      <c r="F45" s="197" t="s">
        <v>90</v>
      </c>
      <c r="G45" s="198"/>
      <c r="H45" s="123"/>
      <c r="I45" s="124" t="s">
        <v>68</v>
      </c>
    </row>
    <row r="46" spans="1:9" s="1" customFormat="1" ht="44.4" customHeight="1" x14ac:dyDescent="0.35">
      <c r="A46" s="145" t="s">
        <v>132</v>
      </c>
      <c r="B46" s="139">
        <f>I33+I34+I36+I37</f>
        <v>0</v>
      </c>
      <c r="D46" s="208"/>
      <c r="E46" s="213"/>
      <c r="F46" s="219" t="s">
        <v>67</v>
      </c>
      <c r="G46" s="220"/>
      <c r="H46" s="118"/>
      <c r="I46" s="125"/>
    </row>
    <row r="47" spans="1:9" s="1" customFormat="1" ht="44.4" customHeight="1" thickBot="1" x14ac:dyDescent="0.4">
      <c r="A47" s="146" t="s">
        <v>129</v>
      </c>
      <c r="B47" s="104">
        <f>I34+I36+I33+I37</f>
        <v>0</v>
      </c>
      <c r="D47" s="208"/>
      <c r="E47" s="213"/>
      <c r="F47" s="219" t="s">
        <v>69</v>
      </c>
      <c r="G47" s="220"/>
      <c r="H47" s="118"/>
      <c r="I47" s="125"/>
    </row>
    <row r="48" spans="1:9" s="1" customFormat="1" ht="42" customHeight="1" thickTop="1" thickBot="1" x14ac:dyDescent="0.55000000000000004">
      <c r="A48" s="140" t="s">
        <v>128</v>
      </c>
      <c r="D48" s="210"/>
      <c r="E48" s="214"/>
      <c r="F48" s="221" t="s">
        <v>127</v>
      </c>
      <c r="G48" s="222"/>
      <c r="H48" s="126"/>
      <c r="I48" s="122"/>
    </row>
    <row r="49" spans="4:9" s="1" customFormat="1" ht="34.5" customHeight="1" x14ac:dyDescent="0.35">
      <c r="D49" s="206" t="s">
        <v>92</v>
      </c>
      <c r="E49" s="212"/>
      <c r="F49" s="127"/>
      <c r="G49" s="128"/>
      <c r="H49" s="129" t="s">
        <v>67</v>
      </c>
      <c r="I49" s="124" t="s">
        <v>68</v>
      </c>
    </row>
    <row r="50" spans="4:9" s="1" customFormat="1" ht="34.5" customHeight="1" x14ac:dyDescent="0.35">
      <c r="D50" s="208"/>
      <c r="E50" s="213"/>
      <c r="F50" s="127"/>
      <c r="G50" s="128"/>
      <c r="H50" s="130" t="s">
        <v>69</v>
      </c>
      <c r="I50" s="125"/>
    </row>
    <row r="51" spans="4:9" s="1" customFormat="1" ht="34.5" customHeight="1" x14ac:dyDescent="0.35">
      <c r="D51" s="208"/>
      <c r="E51" s="213"/>
      <c r="F51" s="127"/>
      <c r="G51" s="128"/>
      <c r="H51" s="130" t="s">
        <v>90</v>
      </c>
      <c r="I51" s="125"/>
    </row>
    <row r="52" spans="4:9" s="1" customFormat="1" ht="34.5" customHeight="1" thickBot="1" x14ac:dyDescent="0.4">
      <c r="D52" s="210"/>
      <c r="E52" s="214"/>
      <c r="F52" s="131"/>
      <c r="G52" s="132"/>
      <c r="H52" s="133" t="s">
        <v>127</v>
      </c>
      <c r="I52" s="134"/>
    </row>
    <row r="53" spans="4:9" s="1" customFormat="1" ht="34.5" customHeight="1" x14ac:dyDescent="0.35"/>
    <row r="54" spans="4:9" s="1" customFormat="1" ht="34.5" customHeight="1" x14ac:dyDescent="0.35"/>
    <row r="55" spans="4:9" s="1" customFormat="1" ht="34.5" customHeight="1" x14ac:dyDescent="0.35"/>
    <row r="56" spans="4:9" s="1" customFormat="1" ht="34.5" customHeight="1" x14ac:dyDescent="0.35"/>
    <row r="57" spans="4:9" s="1" customFormat="1" ht="34.5" customHeight="1" x14ac:dyDescent="0.35">
      <c r="D57" s="28"/>
      <c r="E57" s="28"/>
    </row>
    <row r="58" spans="4:9" s="1" customFormat="1" ht="34.5" customHeight="1" x14ac:dyDescent="0.35">
      <c r="D58" s="28"/>
      <c r="E58" s="28"/>
    </row>
    <row r="59" spans="4:9" s="1" customFormat="1" ht="34.5" customHeight="1" x14ac:dyDescent="0.35">
      <c r="D59" s="28"/>
      <c r="E59" s="28"/>
    </row>
    <row r="60" spans="4:9" s="1" customFormat="1" ht="34.5" customHeight="1" x14ac:dyDescent="0.35">
      <c r="D60" s="28"/>
      <c r="E60" s="28"/>
    </row>
  </sheetData>
  <sheetProtection password="CF7F" sheet="1" objects="1" scenarios="1"/>
  <dataConsolidate>
    <dataRefs count="1">
      <dataRef ref="A2:A9" sheet="Valors possibles"/>
    </dataRefs>
  </dataConsolidate>
  <mergeCells count="77">
    <mergeCell ref="D49:E52"/>
    <mergeCell ref="A42:B42"/>
    <mergeCell ref="D25:E25"/>
    <mergeCell ref="D20:E20"/>
    <mergeCell ref="B25:C25"/>
    <mergeCell ref="B24:C24"/>
    <mergeCell ref="B26:C26"/>
    <mergeCell ref="D26:E26"/>
    <mergeCell ref="B22:C22"/>
    <mergeCell ref="B20:C20"/>
    <mergeCell ref="B23:C23"/>
    <mergeCell ref="D23:E23"/>
    <mergeCell ref="D24:E24"/>
    <mergeCell ref="D22:E22"/>
    <mergeCell ref="D21:E21"/>
    <mergeCell ref="B21:C21"/>
    <mergeCell ref="B38:C38"/>
    <mergeCell ref="D38:E38"/>
    <mergeCell ref="F38:H38"/>
    <mergeCell ref="H26:I26"/>
    <mergeCell ref="B28:C28"/>
    <mergeCell ref="B32:C32"/>
    <mergeCell ref="D32:E32"/>
    <mergeCell ref="F32:H32"/>
    <mergeCell ref="B33:C33"/>
    <mergeCell ref="D33:E33"/>
    <mergeCell ref="F33:H33"/>
    <mergeCell ref="F26:G26"/>
    <mergeCell ref="B34:C34"/>
    <mergeCell ref="B35:C35"/>
    <mergeCell ref="B27:C27"/>
    <mergeCell ref="D27:E27"/>
    <mergeCell ref="A3:I3"/>
    <mergeCell ref="A4:G4"/>
    <mergeCell ref="A5:G5"/>
    <mergeCell ref="A9:I15"/>
    <mergeCell ref="B17:E17"/>
    <mergeCell ref="F17:G17"/>
    <mergeCell ref="A8:I8"/>
    <mergeCell ref="C6:I6"/>
    <mergeCell ref="F36:H36"/>
    <mergeCell ref="F19:I19"/>
    <mergeCell ref="F20:G20"/>
    <mergeCell ref="H20:I20"/>
    <mergeCell ref="F21:G21"/>
    <mergeCell ref="H21:I21"/>
    <mergeCell ref="F22:G22"/>
    <mergeCell ref="H22:I22"/>
    <mergeCell ref="F27:G27"/>
    <mergeCell ref="H27:I27"/>
    <mergeCell ref="B37:C37"/>
    <mergeCell ref="D37:E37"/>
    <mergeCell ref="F37:H37"/>
    <mergeCell ref="F23:G23"/>
    <mergeCell ref="H23:I23"/>
    <mergeCell ref="F24:G24"/>
    <mergeCell ref="H24:I24"/>
    <mergeCell ref="F25:G25"/>
    <mergeCell ref="H25:I25"/>
    <mergeCell ref="F28:G28"/>
    <mergeCell ref="B36:C36"/>
    <mergeCell ref="D34:E34"/>
    <mergeCell ref="F34:H34"/>
    <mergeCell ref="D35:E35"/>
    <mergeCell ref="F35:H35"/>
    <mergeCell ref="D36:E36"/>
    <mergeCell ref="F45:G45"/>
    <mergeCell ref="F44:G44"/>
    <mergeCell ref="F43:G43"/>
    <mergeCell ref="D40:I40"/>
    <mergeCell ref="D42:E44"/>
    <mergeCell ref="D45:E48"/>
    <mergeCell ref="F42:G42"/>
    <mergeCell ref="F41:G41"/>
    <mergeCell ref="F47:G47"/>
    <mergeCell ref="F48:G48"/>
    <mergeCell ref="F46:G46"/>
  </mergeCells>
  <pageMargins left="0.7" right="0.7" top="0.75" bottom="0.75" header="0.3" footer="0.3"/>
  <pageSetup paperSize="9" scale="51" orientation="portrait" r:id="rId1"/>
  <ignoredErrors>
    <ignoredError sqref="F35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8BDE56-9E35-4151-8ED6-2A7B6AA922C7}">
          <x14:formula1>
            <xm:f>'Valors possibles'!$A$28:$A$50</xm:f>
          </x14:formula1>
          <xm:sqref>I4</xm:sqref>
        </x14:dataValidation>
        <x14:dataValidation type="list" allowBlank="1" showInputMessage="1" showErrorMessage="1" xr:uid="{E85604F4-B036-417F-9221-9DA6F272FC10}">
          <x14:formula1>
            <xm:f>'Valors possibles'!$D$4:$D$9</xm:f>
          </x14:formula1>
          <xm:sqref>D22:E23</xm:sqref>
        </x14:dataValidation>
        <x14:dataValidation type="list" allowBlank="1" showInputMessage="1" showErrorMessage="1" xr:uid="{25D134C1-47E3-4F4B-84F7-CE9159B87B34}">
          <x14:formula1>
            <xm:f>'Valors possibles'!$B$4:$B$9</xm:f>
          </x14:formula1>
          <xm:sqref>D21:E21</xm:sqref>
        </x14:dataValidation>
        <x14:dataValidation type="list" allowBlank="1" showInputMessage="1" showErrorMessage="1" xr:uid="{5423FA98-9A49-4AB9-B461-CDF5BB94DD72}">
          <x14:formula1>
            <xm:f>'Valors possibles'!$E$4:$E$9</xm:f>
          </x14:formula1>
          <xm:sqref>D24:E24</xm:sqref>
        </x14:dataValidation>
        <x14:dataValidation type="list" allowBlank="1" showInputMessage="1" showErrorMessage="1" xr:uid="{50BE9B38-FEEE-4A62-88BB-960B1F69A51D}">
          <x14:formula1>
            <xm:f>'Valors possibles'!$G$4:$G$7</xm:f>
          </x14:formula1>
          <xm:sqref>D26:E26</xm:sqref>
        </x14:dataValidation>
        <x14:dataValidation type="list" allowBlank="1" showInputMessage="1" showErrorMessage="1" xr:uid="{5A98AA83-6B09-473E-8836-AA614E4B391C}">
          <x14:formula1>
            <xm:f>'Valors possibles'!$F$4:$F$9</xm:f>
          </x14:formula1>
          <xm:sqref>D25:E25</xm:sqref>
        </x14:dataValidation>
        <x14:dataValidation type="list" allowBlank="1" showInputMessage="1" showErrorMessage="1" xr:uid="{4820D09B-1170-4DC1-9A4E-1BF1D7B56130}">
          <x14:formula1>
            <xm:f>'Valors possibles'!$H$4:$H$9</xm:f>
          </x14:formula1>
          <xm:sqref>D27:E27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7E2E-12B3-40C5-BE9D-428531E59877}">
  <sheetPr>
    <tabColor rgb="FFC00000"/>
  </sheetPr>
  <dimension ref="A1:AB60"/>
  <sheetViews>
    <sheetView zoomScale="70" zoomScaleNormal="70" workbookViewId="0"/>
  </sheetViews>
  <sheetFormatPr defaultColWidth="9.36328125" defaultRowHeight="34.5" customHeight="1" x14ac:dyDescent="0.35"/>
  <cols>
    <col min="1" max="1" width="101.36328125" customWidth="1"/>
    <col min="2" max="2" width="18.453125" customWidth="1"/>
    <col min="3" max="3" width="12.54296875" customWidth="1"/>
    <col min="4" max="4" width="12.54296875" style="43" customWidth="1"/>
    <col min="5" max="5" width="16.90625" style="43" customWidth="1"/>
    <col min="6" max="6" width="12.54296875" customWidth="1"/>
    <col min="7" max="7" width="16.6328125" customWidth="1"/>
    <col min="8" max="8" width="25.36328125" customWidth="1"/>
    <col min="9" max="9" width="46.08984375" customWidth="1"/>
    <col min="10" max="28" width="9.36328125" style="1"/>
  </cols>
  <sheetData>
    <row r="1" spans="1:9" ht="41" customHeight="1" x14ac:dyDescent="0.35">
      <c r="A1" s="35" t="s">
        <v>115</v>
      </c>
      <c r="B1" s="35"/>
      <c r="C1" s="35"/>
      <c r="D1" s="35"/>
      <c r="E1" s="35"/>
      <c r="F1" s="35"/>
      <c r="G1" s="35"/>
      <c r="H1" s="35"/>
      <c r="I1" s="35"/>
    </row>
    <row r="2" spans="1:9" ht="23.5" x14ac:dyDescent="0.35">
      <c r="A2" s="153" t="s">
        <v>116</v>
      </c>
      <c r="B2" s="6"/>
      <c r="C2" s="1"/>
      <c r="D2" s="1"/>
      <c r="E2" s="1"/>
      <c r="F2" s="1"/>
      <c r="G2" s="1"/>
      <c r="H2" s="1"/>
      <c r="I2" s="1"/>
    </row>
    <row r="3" spans="1:9" ht="23.25" customHeight="1" x14ac:dyDescent="0.35">
      <c r="A3" s="237"/>
      <c r="B3" s="237"/>
      <c r="C3" s="237"/>
      <c r="D3" s="237"/>
      <c r="E3" s="237"/>
      <c r="F3" s="237"/>
      <c r="G3" s="237"/>
      <c r="H3" s="237"/>
      <c r="I3" s="237"/>
    </row>
    <row r="4" spans="1:9" ht="30" customHeight="1" x14ac:dyDescent="0.35">
      <c r="A4" s="238" t="s">
        <v>65</v>
      </c>
      <c r="B4" s="238"/>
      <c r="C4" s="238"/>
      <c r="D4" s="238"/>
      <c r="E4" s="238"/>
      <c r="F4" s="238"/>
      <c r="G4" s="238"/>
      <c r="H4" s="106" t="s">
        <v>84</v>
      </c>
      <c r="I4" s="111"/>
    </row>
    <row r="5" spans="1:9" ht="33.75" customHeight="1" x14ac:dyDescent="0.35">
      <c r="A5" s="239" t="str">
        <f>Titol</f>
        <v>Títol del projecte</v>
      </c>
      <c r="B5" s="240"/>
      <c r="C5" s="240"/>
      <c r="D5" s="240"/>
      <c r="E5" s="240"/>
      <c r="F5" s="240"/>
      <c r="G5" s="240"/>
      <c r="H5" s="107" t="s">
        <v>7</v>
      </c>
      <c r="I5" s="105" t="s">
        <v>83</v>
      </c>
    </row>
    <row r="6" spans="1:9" ht="33.75" customHeight="1" x14ac:dyDescent="0.35">
      <c r="A6" s="75" t="s">
        <v>70</v>
      </c>
      <c r="B6" s="76">
        <f>Mida</f>
        <v>0</v>
      </c>
      <c r="C6" s="248"/>
      <c r="D6" s="249"/>
      <c r="E6" s="249"/>
      <c r="F6" s="249"/>
      <c r="G6" s="249"/>
      <c r="H6" s="249"/>
      <c r="I6" s="250"/>
    </row>
    <row r="7" spans="1:9" ht="28.5" customHeight="1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ht="26.4" customHeight="1" x14ac:dyDescent="0.35">
      <c r="A8" s="245" t="s">
        <v>57</v>
      </c>
      <c r="B8" s="246"/>
      <c r="C8" s="246"/>
      <c r="D8" s="246"/>
      <c r="E8" s="246"/>
      <c r="F8" s="246"/>
      <c r="G8" s="246"/>
      <c r="H8" s="246"/>
      <c r="I8" s="247"/>
    </row>
    <row r="9" spans="1:9" ht="45.65" customHeight="1" x14ac:dyDescent="0.35">
      <c r="A9" s="241" t="s">
        <v>73</v>
      </c>
      <c r="B9" s="242"/>
      <c r="C9" s="242"/>
      <c r="D9" s="242"/>
      <c r="E9" s="242"/>
      <c r="F9" s="242"/>
      <c r="G9" s="242"/>
      <c r="H9" s="242"/>
      <c r="I9" s="242"/>
    </row>
    <row r="10" spans="1:9" ht="45" customHeight="1" x14ac:dyDescent="0.35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ht="46.5" customHeight="1" x14ac:dyDescent="0.35">
      <c r="A11" s="242"/>
      <c r="B11" s="242"/>
      <c r="C11" s="242"/>
      <c r="D11" s="242"/>
      <c r="E11" s="242"/>
      <c r="F11" s="242"/>
      <c r="G11" s="242"/>
      <c r="H11" s="242"/>
      <c r="I11" s="242"/>
    </row>
    <row r="12" spans="1:9" ht="48.65" customHeight="1" x14ac:dyDescent="0.35">
      <c r="A12" s="242"/>
      <c r="B12" s="242"/>
      <c r="C12" s="242"/>
      <c r="D12" s="242"/>
      <c r="E12" s="242"/>
      <c r="F12" s="242"/>
      <c r="G12" s="242"/>
      <c r="H12" s="242"/>
      <c r="I12" s="242"/>
    </row>
    <row r="13" spans="1:9" ht="30" customHeight="1" x14ac:dyDescent="0.35">
      <c r="A13" s="242"/>
      <c r="B13" s="242"/>
      <c r="C13" s="242"/>
      <c r="D13" s="242"/>
      <c r="E13" s="242"/>
      <c r="F13" s="242"/>
      <c r="G13" s="242"/>
      <c r="H13" s="242"/>
      <c r="I13" s="242"/>
    </row>
    <row r="14" spans="1:9" ht="58.5" customHeight="1" x14ac:dyDescent="0.35">
      <c r="A14" s="242"/>
      <c r="B14" s="242"/>
      <c r="C14" s="242"/>
      <c r="D14" s="242"/>
      <c r="E14" s="242"/>
      <c r="F14" s="242"/>
      <c r="G14" s="242"/>
      <c r="H14" s="242"/>
      <c r="I14" s="242"/>
    </row>
    <row r="15" spans="1:9" ht="62" customHeight="1" x14ac:dyDescent="0.35">
      <c r="A15" s="242"/>
      <c r="B15" s="242"/>
      <c r="C15" s="242"/>
      <c r="D15" s="242"/>
      <c r="E15" s="242"/>
      <c r="F15" s="242"/>
      <c r="G15" s="242"/>
      <c r="H15" s="242"/>
      <c r="I15" s="242"/>
    </row>
    <row r="16" spans="1:9" s="1" customFormat="1" ht="15" customHeight="1" x14ac:dyDescent="0.35">
      <c r="D16" s="28"/>
      <c r="E16" s="28"/>
      <c r="F16" s="37"/>
      <c r="G16" s="37"/>
      <c r="H16" s="37"/>
      <c r="I16" s="37"/>
    </row>
    <row r="17" spans="1:9" ht="34.5" customHeight="1" x14ac:dyDescent="0.35">
      <c r="A17" s="38"/>
      <c r="B17" s="243" t="s">
        <v>58</v>
      </c>
      <c r="C17" s="243"/>
      <c r="D17" s="243"/>
      <c r="E17" s="243"/>
      <c r="F17" s="244">
        <f>SUM(F21,F22,F23,F24,F25,F26)</f>
        <v>0</v>
      </c>
      <c r="G17" s="244"/>
      <c r="H17" s="39"/>
      <c r="I17" s="9"/>
    </row>
    <row r="18" spans="1:9" s="1" customFormat="1" ht="15" customHeight="1" x14ac:dyDescent="0.35">
      <c r="A18" s="38"/>
      <c r="B18" s="38"/>
      <c r="C18" s="40"/>
      <c r="D18" s="40"/>
      <c r="E18" s="40"/>
      <c r="F18" s="9"/>
      <c r="G18" s="9"/>
      <c r="H18" s="9"/>
      <c r="I18" s="9"/>
    </row>
    <row r="19" spans="1:9" ht="24.65" customHeight="1" x14ac:dyDescent="0.35">
      <c r="A19" s="1"/>
      <c r="B19" s="1"/>
      <c r="C19" s="17"/>
      <c r="D19" s="41"/>
      <c r="E19" s="41"/>
      <c r="F19" s="229" t="s">
        <v>59</v>
      </c>
      <c r="G19" s="230"/>
      <c r="H19" s="230"/>
      <c r="I19" s="231"/>
    </row>
    <row r="20" spans="1:9" ht="44.25" customHeight="1" x14ac:dyDescent="0.35">
      <c r="A20" s="58" t="s">
        <v>9</v>
      </c>
      <c r="B20" s="263" t="s">
        <v>10</v>
      </c>
      <c r="C20" s="264"/>
      <c r="D20" s="228" t="s">
        <v>60</v>
      </c>
      <c r="E20" s="228"/>
      <c r="F20" s="228" t="s">
        <v>61</v>
      </c>
      <c r="G20" s="228"/>
      <c r="H20" s="232" t="s">
        <v>113</v>
      </c>
      <c r="I20" s="232"/>
    </row>
    <row r="21" spans="1:9" ht="59" customHeight="1" x14ac:dyDescent="0.35">
      <c r="A21" s="58" t="s">
        <v>120</v>
      </c>
      <c r="B21" s="265">
        <v>145</v>
      </c>
      <c r="C21" s="265"/>
      <c r="D21" s="259">
        <v>0</v>
      </c>
      <c r="E21" s="259"/>
      <c r="F21" s="226">
        <f>D21/5*B21</f>
        <v>0</v>
      </c>
      <c r="G21" s="226"/>
      <c r="H21" s="227"/>
      <c r="I21" s="227"/>
    </row>
    <row r="22" spans="1:9" ht="59" customHeight="1" x14ac:dyDescent="0.35">
      <c r="A22" s="58" t="s">
        <v>74</v>
      </c>
      <c r="B22" s="262">
        <v>100</v>
      </c>
      <c r="C22" s="262"/>
      <c r="D22" s="259">
        <v>0</v>
      </c>
      <c r="E22" s="259"/>
      <c r="F22" s="226">
        <f t="shared" ref="F22:F23" si="0">D22/5*B22</f>
        <v>0</v>
      </c>
      <c r="G22" s="226"/>
      <c r="H22" s="227"/>
      <c r="I22" s="227"/>
    </row>
    <row r="23" spans="1:9" ht="59" customHeight="1" x14ac:dyDescent="0.35">
      <c r="A23" s="58" t="s">
        <v>75</v>
      </c>
      <c r="B23" s="262">
        <v>50</v>
      </c>
      <c r="C23" s="262"/>
      <c r="D23" s="259">
        <v>0</v>
      </c>
      <c r="E23" s="259"/>
      <c r="F23" s="226">
        <f t="shared" si="0"/>
        <v>0</v>
      </c>
      <c r="G23" s="226"/>
      <c r="H23" s="227"/>
      <c r="I23" s="227"/>
    </row>
    <row r="24" spans="1:9" ht="59" customHeight="1" x14ac:dyDescent="0.35">
      <c r="A24" s="58" t="s">
        <v>121</v>
      </c>
      <c r="B24" s="262">
        <v>100</v>
      </c>
      <c r="C24" s="262"/>
      <c r="D24" s="259">
        <v>0</v>
      </c>
      <c r="E24" s="259"/>
      <c r="F24" s="226">
        <f>D24/5*B24</f>
        <v>0</v>
      </c>
      <c r="G24" s="226"/>
      <c r="H24" s="227"/>
      <c r="I24" s="227"/>
    </row>
    <row r="25" spans="1:9" ht="59" customHeight="1" x14ac:dyDescent="0.35">
      <c r="A25" s="58" t="s">
        <v>76</v>
      </c>
      <c r="B25" s="262">
        <v>50</v>
      </c>
      <c r="C25" s="262"/>
      <c r="D25" s="259">
        <v>0</v>
      </c>
      <c r="E25" s="259"/>
      <c r="F25" s="226">
        <f>D25/5*B25</f>
        <v>0</v>
      </c>
      <c r="G25" s="226"/>
      <c r="H25" s="227"/>
      <c r="I25" s="227"/>
    </row>
    <row r="26" spans="1:9" ht="59" customHeight="1" x14ac:dyDescent="0.35">
      <c r="A26" s="58" t="s">
        <v>62</v>
      </c>
      <c r="B26" s="262">
        <v>50</v>
      </c>
      <c r="C26" s="262"/>
      <c r="D26" s="259">
        <v>0</v>
      </c>
      <c r="E26" s="259"/>
      <c r="F26" s="226">
        <f>D26/5*B26</f>
        <v>0</v>
      </c>
      <c r="G26" s="226"/>
      <c r="H26" s="227"/>
      <c r="I26" s="227"/>
    </row>
    <row r="27" spans="1:9" ht="59" customHeight="1" x14ac:dyDescent="0.35">
      <c r="A27" s="142" t="s">
        <v>130</v>
      </c>
      <c r="B27" s="257">
        <v>5</v>
      </c>
      <c r="C27" s="258"/>
      <c r="D27" s="259">
        <v>0</v>
      </c>
      <c r="E27" s="259"/>
      <c r="F27" s="233">
        <f>D27/5*B27</f>
        <v>0</v>
      </c>
      <c r="G27" s="234"/>
      <c r="H27" s="235"/>
      <c r="I27" s="236"/>
    </row>
    <row r="28" spans="1:9" s="1" customFormat="1" ht="37.5" customHeight="1" x14ac:dyDescent="0.35">
      <c r="A28" s="61"/>
      <c r="B28" s="252">
        <f>+SUM(B26:C27,B25,B24,B23,B22,B21)</f>
        <v>500</v>
      </c>
      <c r="C28" s="228"/>
      <c r="D28" s="65"/>
      <c r="E28" s="59"/>
      <c r="F28" s="228">
        <f>SUM(F21:G27)</f>
        <v>0</v>
      </c>
      <c r="G28" s="228"/>
      <c r="H28" s="60"/>
      <c r="I28" s="62"/>
    </row>
    <row r="29" spans="1:9" s="1" customFormat="1" ht="37.5" customHeight="1" x14ac:dyDescent="0.35">
      <c r="B29" s="63"/>
      <c r="C29" s="63"/>
      <c r="D29" s="64"/>
      <c r="E29" s="28"/>
      <c r="F29" s="63"/>
      <c r="G29" s="63"/>
    </row>
    <row r="30" spans="1:9" ht="23.5" x14ac:dyDescent="0.35">
      <c r="A30" s="36" t="s">
        <v>63</v>
      </c>
      <c r="B30" s="36"/>
      <c r="C30" s="36"/>
      <c r="D30" s="36"/>
      <c r="E30" s="36"/>
      <c r="F30" s="36"/>
      <c r="G30" s="36"/>
      <c r="H30" s="36"/>
      <c r="I30" s="36"/>
    </row>
    <row r="31" spans="1:9" s="1" customFormat="1" ht="24" customHeight="1" x14ac:dyDescent="0.35"/>
    <row r="32" spans="1:9" s="1" customFormat="1" ht="34.5" customHeight="1" x14ac:dyDescent="0.35">
      <c r="A32" s="42"/>
      <c r="B32" s="253" t="s">
        <v>8</v>
      </c>
      <c r="C32" s="253"/>
      <c r="D32" s="253" t="s">
        <v>64</v>
      </c>
      <c r="E32" s="253"/>
      <c r="F32" s="254" t="s">
        <v>94</v>
      </c>
      <c r="G32" s="255"/>
      <c r="H32" s="256"/>
      <c r="I32" s="117" t="s">
        <v>95</v>
      </c>
    </row>
    <row r="33" spans="1:9" s="1" customFormat="1" ht="44" customHeight="1" x14ac:dyDescent="0.35">
      <c r="A33" s="44" t="s">
        <v>66</v>
      </c>
      <c r="B33" s="225">
        <f>'Pressupot C.Estructural'!F17</f>
        <v>0</v>
      </c>
      <c r="C33" s="225"/>
      <c r="D33" s="225">
        <f>'Pressupot C.Estructural'!G17</f>
        <v>0</v>
      </c>
      <c r="E33" s="225"/>
      <c r="F33" s="225" t="b">
        <f>IF(AND($B$6="Gran empresa"),(0.1*D33),IF(AND($B$6="Mitjana empresa"),(0.1*D33),IF(AND($B$6="Petita empresa"),(0.2*D33),IF(AND($B$6="Micro empresa"),(0.2*D33)))))</f>
        <v>0</v>
      </c>
      <c r="G33" s="225"/>
      <c r="H33" s="225"/>
      <c r="I33" s="108" t="b">
        <f>IF(AND($F$38&lt;=100000),F33,(ROUND(($B$40/$F$38)*F33,2)))</f>
        <v>0</v>
      </c>
    </row>
    <row r="34" spans="1:9" s="1" customFormat="1" ht="44" customHeight="1" x14ac:dyDescent="0.35">
      <c r="A34" s="44" t="s">
        <v>67</v>
      </c>
      <c r="B34" s="225">
        <f>'Pressupot C.Estructural'!F18</f>
        <v>0</v>
      </c>
      <c r="C34" s="225"/>
      <c r="D34" s="225">
        <f>'Pressupot C.Estructural'!G18</f>
        <v>0</v>
      </c>
      <c r="E34" s="225"/>
      <c r="F34" s="225">
        <f>0.75*D34</f>
        <v>0</v>
      </c>
      <c r="G34" s="225"/>
      <c r="H34" s="225"/>
      <c r="I34" s="108">
        <f>IF(AND($F$38&lt;=100000),F34,(ROUND((($B$40/$F$38)*F34),2)))</f>
        <v>0</v>
      </c>
    </row>
    <row r="35" spans="1:9" s="1" customFormat="1" ht="44" customHeight="1" x14ac:dyDescent="0.35">
      <c r="A35" s="44" t="s">
        <v>68</v>
      </c>
      <c r="B35" s="225">
        <f>'Pressupot C.Estructural'!F19</f>
        <v>0</v>
      </c>
      <c r="C35" s="225"/>
      <c r="D35" s="225">
        <f>'Pressupot C.Estructural'!G19</f>
        <v>0</v>
      </c>
      <c r="E35" s="225"/>
      <c r="F35" s="225">
        <f>0.25*D35</f>
        <v>0</v>
      </c>
      <c r="G35" s="225"/>
      <c r="H35" s="225"/>
      <c r="I35" s="108">
        <f>IF(AND($F$38&lt;=100000),F35,((ROUND(($B$40/$F$38)*F35,2))))</f>
        <v>0</v>
      </c>
    </row>
    <row r="36" spans="1:9" s="1" customFormat="1" ht="44" customHeight="1" x14ac:dyDescent="0.35">
      <c r="A36" s="44" t="s">
        <v>69</v>
      </c>
      <c r="B36" s="225">
        <f>'Pressupot C.Estructural'!F20</f>
        <v>0</v>
      </c>
      <c r="C36" s="225"/>
      <c r="D36" s="225">
        <f>'Pressupot C.Estructural'!G20</f>
        <v>0</v>
      </c>
      <c r="E36" s="225"/>
      <c r="F36" s="225">
        <f>0.75*D36</f>
        <v>0</v>
      </c>
      <c r="G36" s="225"/>
      <c r="H36" s="225"/>
      <c r="I36" s="108">
        <f>IF(AND($F$38&lt;=100000),F36,(ROUND(($B$40/$F$38)*F36,2)))</f>
        <v>0</v>
      </c>
    </row>
    <row r="37" spans="1:9" s="1" customFormat="1" ht="44" customHeight="1" x14ac:dyDescent="0.35">
      <c r="A37" s="44" t="s">
        <v>125</v>
      </c>
      <c r="B37" s="223">
        <f>'Pressupot C.Estructural'!F21</f>
        <v>0</v>
      </c>
      <c r="C37" s="224"/>
      <c r="D37" s="223">
        <f>'Pressupot C.Estructural'!G21</f>
        <v>0</v>
      </c>
      <c r="E37" s="224"/>
      <c r="F37" s="225">
        <f>1*D37</f>
        <v>0</v>
      </c>
      <c r="G37" s="225"/>
      <c r="H37" s="225"/>
      <c r="I37" s="108">
        <f>IF(AND($F$38&lt;=100000),F37,(ROUND(($B$40/$F$38)*F37,2)))</f>
        <v>0</v>
      </c>
    </row>
    <row r="38" spans="1:9" s="1" customFormat="1" ht="44" customHeight="1" x14ac:dyDescent="0.35">
      <c r="A38" s="44" t="s">
        <v>77</v>
      </c>
      <c r="B38" s="251">
        <f>SUM(B33:C37)</f>
        <v>0</v>
      </c>
      <c r="C38" s="251"/>
      <c r="D38" s="251">
        <f>SUM(D33:E37)</f>
        <v>0</v>
      </c>
      <c r="E38" s="251"/>
      <c r="F38" s="251">
        <f>SUM(F33:H37)</f>
        <v>0</v>
      </c>
      <c r="G38" s="251"/>
      <c r="H38" s="251"/>
      <c r="I38" s="109">
        <f>SUM(I33:I37)</f>
        <v>0</v>
      </c>
    </row>
    <row r="39" spans="1:9" s="1" customFormat="1" ht="34.5" customHeight="1" thickBot="1" x14ac:dyDescent="0.4">
      <c r="D39" s="28"/>
      <c r="E39" s="28"/>
    </row>
    <row r="40" spans="1:9" s="1" customFormat="1" ht="34.5" customHeight="1" thickBot="1" x14ac:dyDescent="0.4">
      <c r="A40" s="44" t="s">
        <v>93</v>
      </c>
      <c r="B40" s="66">
        <v>100000</v>
      </c>
      <c r="D40" s="203" t="s">
        <v>98</v>
      </c>
      <c r="E40" s="204"/>
      <c r="F40" s="204"/>
      <c r="G40" s="204"/>
      <c r="H40" s="204"/>
      <c r="I40" s="205"/>
    </row>
    <row r="41" spans="1:9" s="1" customFormat="1" ht="34.5" customHeight="1" thickBot="1" x14ac:dyDescent="0.4">
      <c r="D41" s="136" t="s">
        <v>85</v>
      </c>
      <c r="E41" s="135"/>
      <c r="F41" s="217" t="s">
        <v>86</v>
      </c>
      <c r="G41" s="218"/>
      <c r="H41" s="137" t="s">
        <v>87</v>
      </c>
      <c r="I41" s="138" t="s">
        <v>88</v>
      </c>
    </row>
    <row r="42" spans="1:9" s="1" customFormat="1" ht="34.5" customHeight="1" thickTop="1" x14ac:dyDescent="0.35">
      <c r="A42" s="260" t="s">
        <v>99</v>
      </c>
      <c r="B42" s="261"/>
      <c r="D42" s="206" t="s">
        <v>89</v>
      </c>
      <c r="E42" s="207"/>
      <c r="F42" s="215" t="s">
        <v>67</v>
      </c>
      <c r="G42" s="216"/>
      <c r="H42" s="118"/>
      <c r="I42" s="119" t="s">
        <v>90</v>
      </c>
    </row>
    <row r="43" spans="1:9" s="1" customFormat="1" ht="34.5" customHeight="1" x14ac:dyDescent="0.35">
      <c r="A43" s="143" t="s">
        <v>96</v>
      </c>
      <c r="B43" s="68">
        <f>IF($F$38&lt;=60000,$F$38,60000)</f>
        <v>0</v>
      </c>
      <c r="D43" s="208"/>
      <c r="E43" s="209"/>
      <c r="F43" s="201" t="s">
        <v>69</v>
      </c>
      <c r="G43" s="202"/>
      <c r="H43" s="118"/>
      <c r="I43" s="120" t="s">
        <v>68</v>
      </c>
    </row>
    <row r="44" spans="1:9" s="1" customFormat="1" ht="34.5" customHeight="1" thickBot="1" x14ac:dyDescent="0.4">
      <c r="A44" s="143" t="s">
        <v>97</v>
      </c>
      <c r="B44" s="68">
        <f>0.2*$B$43</f>
        <v>0</v>
      </c>
      <c r="D44" s="210"/>
      <c r="E44" s="211"/>
      <c r="F44" s="199" t="s">
        <v>127</v>
      </c>
      <c r="G44" s="200"/>
      <c r="H44" s="121"/>
      <c r="I44" s="122"/>
    </row>
    <row r="45" spans="1:9" s="1" customFormat="1" ht="44.4" customHeight="1" x14ac:dyDescent="0.35">
      <c r="A45" s="144" t="s">
        <v>131</v>
      </c>
      <c r="B45" s="77">
        <f>I34+I36+I37</f>
        <v>0</v>
      </c>
      <c r="D45" s="206" t="s">
        <v>91</v>
      </c>
      <c r="E45" s="212"/>
      <c r="F45" s="197" t="s">
        <v>90</v>
      </c>
      <c r="G45" s="198"/>
      <c r="H45" s="123"/>
      <c r="I45" s="124" t="s">
        <v>68</v>
      </c>
    </row>
    <row r="46" spans="1:9" s="1" customFormat="1" ht="44.4" customHeight="1" x14ac:dyDescent="0.35">
      <c r="A46" s="145" t="s">
        <v>132</v>
      </c>
      <c r="B46" s="139">
        <f>I33+I34+I36+I37</f>
        <v>0</v>
      </c>
      <c r="D46" s="208"/>
      <c r="E46" s="213"/>
      <c r="F46" s="219" t="s">
        <v>67</v>
      </c>
      <c r="G46" s="220"/>
      <c r="H46" s="118"/>
      <c r="I46" s="125"/>
    </row>
    <row r="47" spans="1:9" s="1" customFormat="1" ht="44.4" customHeight="1" thickBot="1" x14ac:dyDescent="0.4">
      <c r="A47" s="146" t="s">
        <v>129</v>
      </c>
      <c r="B47" s="104">
        <f>I34+I36+I33+I37</f>
        <v>0</v>
      </c>
      <c r="D47" s="208"/>
      <c r="E47" s="213"/>
      <c r="F47" s="219" t="s">
        <v>69</v>
      </c>
      <c r="G47" s="220"/>
      <c r="H47" s="118"/>
      <c r="I47" s="125"/>
    </row>
    <row r="48" spans="1:9" s="1" customFormat="1" ht="42" customHeight="1" thickTop="1" thickBot="1" x14ac:dyDescent="0.55000000000000004">
      <c r="A48" s="140" t="s">
        <v>128</v>
      </c>
      <c r="D48" s="210"/>
      <c r="E48" s="214"/>
      <c r="F48" s="221" t="s">
        <v>127</v>
      </c>
      <c r="G48" s="222"/>
      <c r="H48" s="126"/>
      <c r="I48" s="122"/>
    </row>
    <row r="49" spans="4:9" s="1" customFormat="1" ht="34.5" customHeight="1" x14ac:dyDescent="0.35">
      <c r="D49" s="206" t="s">
        <v>92</v>
      </c>
      <c r="E49" s="212"/>
      <c r="F49" s="127"/>
      <c r="G49" s="128"/>
      <c r="H49" s="129" t="s">
        <v>67</v>
      </c>
      <c r="I49" s="124" t="s">
        <v>68</v>
      </c>
    </row>
    <row r="50" spans="4:9" s="1" customFormat="1" ht="34.5" customHeight="1" x14ac:dyDescent="0.35">
      <c r="D50" s="208"/>
      <c r="E50" s="213"/>
      <c r="F50" s="127"/>
      <c r="G50" s="128"/>
      <c r="H50" s="130" t="s">
        <v>69</v>
      </c>
      <c r="I50" s="125"/>
    </row>
    <row r="51" spans="4:9" s="1" customFormat="1" ht="34.5" customHeight="1" x14ac:dyDescent="0.35">
      <c r="D51" s="208"/>
      <c r="E51" s="213"/>
      <c r="F51" s="127"/>
      <c r="G51" s="128"/>
      <c r="H51" s="130" t="s">
        <v>90</v>
      </c>
      <c r="I51" s="125"/>
    </row>
    <row r="52" spans="4:9" s="1" customFormat="1" ht="34.5" customHeight="1" thickBot="1" x14ac:dyDescent="0.4">
      <c r="D52" s="210"/>
      <c r="E52" s="214"/>
      <c r="F52" s="131"/>
      <c r="G52" s="132"/>
      <c r="H52" s="133" t="s">
        <v>127</v>
      </c>
      <c r="I52" s="134"/>
    </row>
    <row r="53" spans="4:9" s="1" customFormat="1" ht="34.5" customHeight="1" x14ac:dyDescent="0.35"/>
    <row r="54" spans="4:9" s="1" customFormat="1" ht="34.5" customHeight="1" x14ac:dyDescent="0.35"/>
    <row r="55" spans="4:9" s="1" customFormat="1" ht="34.5" customHeight="1" x14ac:dyDescent="0.35"/>
    <row r="56" spans="4:9" s="1" customFormat="1" ht="34.5" customHeight="1" x14ac:dyDescent="0.35"/>
    <row r="57" spans="4:9" s="1" customFormat="1" ht="34.5" customHeight="1" x14ac:dyDescent="0.35">
      <c r="D57" s="28"/>
      <c r="E57" s="28"/>
    </row>
    <row r="58" spans="4:9" s="1" customFormat="1" ht="34.5" customHeight="1" x14ac:dyDescent="0.35">
      <c r="D58" s="28"/>
      <c r="E58" s="28"/>
    </row>
    <row r="59" spans="4:9" s="1" customFormat="1" ht="34.5" customHeight="1" x14ac:dyDescent="0.35">
      <c r="D59" s="28"/>
      <c r="E59" s="28"/>
    </row>
    <row r="60" spans="4:9" s="1" customFormat="1" ht="34.5" customHeight="1" x14ac:dyDescent="0.35">
      <c r="D60" s="28"/>
      <c r="E60" s="28"/>
    </row>
  </sheetData>
  <sheetProtection password="CF7F" sheet="1" objects="1" scenarios="1"/>
  <dataConsolidate>
    <dataRefs count="1">
      <dataRef ref="A2:A9" sheet="Valors possibles"/>
    </dataRefs>
  </dataConsolidate>
  <mergeCells count="77">
    <mergeCell ref="A9:I15"/>
    <mergeCell ref="A3:I3"/>
    <mergeCell ref="A4:G4"/>
    <mergeCell ref="A5:G5"/>
    <mergeCell ref="C6:I6"/>
    <mergeCell ref="A8:I8"/>
    <mergeCell ref="B17:E17"/>
    <mergeCell ref="F17:G17"/>
    <mergeCell ref="F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F28:G28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D49:E52"/>
    <mergeCell ref="B38:C38"/>
    <mergeCell ref="D38:E38"/>
    <mergeCell ref="F38:H38"/>
    <mergeCell ref="D40:I40"/>
    <mergeCell ref="F41:G41"/>
    <mergeCell ref="A42:B42"/>
    <mergeCell ref="D42:E44"/>
    <mergeCell ref="F42:G42"/>
    <mergeCell ref="F43:G43"/>
    <mergeCell ref="F44:G44"/>
    <mergeCell ref="D45:E48"/>
    <mergeCell ref="F45:G45"/>
    <mergeCell ref="F46:G46"/>
    <mergeCell ref="F47:G47"/>
    <mergeCell ref="F48:G48"/>
  </mergeCells>
  <pageMargins left="0.7" right="0.7" top="0.75" bottom="0.75" header="0.3" footer="0.3"/>
  <pageSetup paperSize="9" scale="5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67574F9-74C2-40D8-95B2-12B678740E2A}">
          <x14:formula1>
            <xm:f>'Valors possibles'!$H$4:$H$9</xm:f>
          </x14:formula1>
          <xm:sqref>D27:E27</xm:sqref>
        </x14:dataValidation>
        <x14:dataValidation type="list" allowBlank="1" showInputMessage="1" showErrorMessage="1" xr:uid="{232D1CA7-F2AB-4DA9-80C6-761E79FC5762}">
          <x14:formula1>
            <xm:f>'Valors possibles'!$F$4:$F$9</xm:f>
          </x14:formula1>
          <xm:sqref>D25:E25</xm:sqref>
        </x14:dataValidation>
        <x14:dataValidation type="list" allowBlank="1" showInputMessage="1" showErrorMessage="1" xr:uid="{55480BD6-387D-4864-8895-08D3400361B0}">
          <x14:formula1>
            <xm:f>'Valors possibles'!$G$4:$G$7</xm:f>
          </x14:formula1>
          <xm:sqref>D26:E26</xm:sqref>
        </x14:dataValidation>
        <x14:dataValidation type="list" allowBlank="1" showInputMessage="1" showErrorMessage="1" xr:uid="{790121ED-7628-420B-AB8F-965D2639CCE4}">
          <x14:formula1>
            <xm:f>'Valors possibles'!$E$4:$E$9</xm:f>
          </x14:formula1>
          <xm:sqref>D24:E24</xm:sqref>
        </x14:dataValidation>
        <x14:dataValidation type="list" allowBlank="1" showInputMessage="1" showErrorMessage="1" xr:uid="{D4E103B0-51F3-4AA7-8928-6E5D6B7158A0}">
          <x14:formula1>
            <xm:f>'Valors possibles'!$B$4:$B$9</xm:f>
          </x14:formula1>
          <xm:sqref>D21:E21</xm:sqref>
        </x14:dataValidation>
        <x14:dataValidation type="list" allowBlank="1" showInputMessage="1" showErrorMessage="1" xr:uid="{AA2D724C-41E3-4849-9276-6CA8C523FFDF}">
          <x14:formula1>
            <xm:f>'Valors possibles'!$D$4:$D$9</xm:f>
          </x14:formula1>
          <xm:sqref>D22:E23</xm:sqref>
        </x14:dataValidation>
        <x14:dataValidation type="list" allowBlank="1" showInputMessage="1" showErrorMessage="1" xr:uid="{E50DBDCF-FED0-4086-BCBE-279F8E27E12C}">
          <x14:formula1>
            <xm:f>'Valors possibles'!$A$28:$A$50</xm:f>
          </x14:formula1>
          <xm:sqref>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4" tint="-0.249977111117893"/>
  </sheetPr>
  <dimension ref="A1:BF50"/>
  <sheetViews>
    <sheetView zoomScale="68" zoomScaleNormal="68" workbookViewId="0">
      <selection activeCell="A50" sqref="A50"/>
    </sheetView>
  </sheetViews>
  <sheetFormatPr defaultColWidth="9.36328125" defaultRowHeight="14.5" x14ac:dyDescent="0.35"/>
  <cols>
    <col min="1" max="1" width="21.6328125" style="14" customWidth="1"/>
    <col min="2" max="2" width="11" style="11" customWidth="1"/>
    <col min="3" max="7" width="11" style="11" bestFit="1" customWidth="1"/>
    <col min="8" max="8" width="11" style="11" customWidth="1"/>
    <col min="9" max="16" width="11" style="11" bestFit="1" customWidth="1"/>
    <col min="17" max="17" width="11" style="11" customWidth="1"/>
    <col min="18" max="18" width="11" style="11" bestFit="1" customWidth="1"/>
    <col min="19" max="58" width="9.36328125" style="1"/>
  </cols>
  <sheetData>
    <row r="1" spans="1:58" s="13" customFormat="1" x14ac:dyDescent="0.35">
      <c r="B1" s="49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5.5" x14ac:dyDescent="0.35">
      <c r="A2" s="34"/>
    </row>
    <row r="3" spans="1:58" ht="15.5" x14ac:dyDescent="0.35">
      <c r="A3" s="34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58" ht="15.5" x14ac:dyDescent="0.35">
      <c r="A4" s="34"/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58" ht="15.5" x14ac:dyDescent="0.35">
      <c r="A5" s="34"/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58" ht="15.5" x14ac:dyDescent="0.35">
      <c r="A6" s="34"/>
      <c r="B6" s="16">
        <v>2</v>
      </c>
      <c r="C6" s="16">
        <v>2</v>
      </c>
      <c r="D6" s="16">
        <v>2</v>
      </c>
      <c r="E6" s="16">
        <v>2</v>
      </c>
      <c r="F6" s="16">
        <v>2</v>
      </c>
      <c r="G6" s="16">
        <v>3</v>
      </c>
      <c r="H6" s="16">
        <v>2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58" ht="15.5" x14ac:dyDescent="0.35">
      <c r="A7" s="34"/>
      <c r="B7" s="16">
        <v>3</v>
      </c>
      <c r="C7" s="16">
        <v>3</v>
      </c>
      <c r="D7" s="16">
        <v>3</v>
      </c>
      <c r="E7" s="16">
        <v>3</v>
      </c>
      <c r="F7" s="16">
        <v>3</v>
      </c>
      <c r="G7" s="16">
        <v>5</v>
      </c>
      <c r="H7" s="16">
        <v>3</v>
      </c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58" ht="15.5" x14ac:dyDescent="0.35">
      <c r="A8" s="34"/>
      <c r="B8" s="16">
        <v>4</v>
      </c>
      <c r="C8" s="16">
        <v>4</v>
      </c>
      <c r="D8" s="16">
        <v>4</v>
      </c>
      <c r="E8" s="16">
        <v>4</v>
      </c>
      <c r="F8" s="16">
        <v>4</v>
      </c>
      <c r="G8" s="16"/>
      <c r="H8" s="16">
        <v>4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58" ht="21.75" customHeight="1" x14ac:dyDescent="0.35">
      <c r="A9" s="34"/>
      <c r="B9" s="16">
        <v>5</v>
      </c>
      <c r="C9" s="16">
        <v>5</v>
      </c>
      <c r="D9" s="16">
        <v>5</v>
      </c>
      <c r="E9" s="16">
        <v>5</v>
      </c>
      <c r="F9" s="16">
        <v>5</v>
      </c>
      <c r="H9" s="16">
        <v>5</v>
      </c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58" x14ac:dyDescent="0.35">
      <c r="O10" s="15"/>
    </row>
    <row r="11" spans="1:58" x14ac:dyDescent="0.35">
      <c r="A11" s="10" t="s">
        <v>34</v>
      </c>
      <c r="O11" s="15"/>
    </row>
    <row r="12" spans="1:58" ht="21" x14ac:dyDescent="0.5">
      <c r="A12" s="72" t="s">
        <v>42</v>
      </c>
      <c r="J12" s="15"/>
      <c r="L12" s="15"/>
    </row>
    <row r="13" spans="1:58" ht="21" x14ac:dyDescent="0.5">
      <c r="A13" s="72" t="s">
        <v>43</v>
      </c>
      <c r="J13" s="15"/>
      <c r="O13" s="15"/>
    </row>
    <row r="14" spans="1:58" ht="21" x14ac:dyDescent="0.5">
      <c r="A14" s="72" t="s">
        <v>44</v>
      </c>
      <c r="O14" s="15"/>
    </row>
    <row r="15" spans="1:58" ht="21" x14ac:dyDescent="0.5">
      <c r="A15" s="72" t="s">
        <v>45</v>
      </c>
      <c r="O15" s="15"/>
    </row>
    <row r="17" spans="1:5" x14ac:dyDescent="0.35">
      <c r="A17" s="14" t="s">
        <v>46</v>
      </c>
    </row>
    <row r="18" spans="1:5" x14ac:dyDescent="0.35">
      <c r="A18" s="14" t="s">
        <v>47</v>
      </c>
    </row>
    <row r="19" spans="1:5" x14ac:dyDescent="0.35">
      <c r="A19" s="14" t="s">
        <v>48</v>
      </c>
    </row>
    <row r="21" spans="1:5" x14ac:dyDescent="0.35">
      <c r="B21" s="11" t="s">
        <v>53</v>
      </c>
      <c r="C21" s="11" t="s">
        <v>54</v>
      </c>
      <c r="D21" s="11" t="s">
        <v>55</v>
      </c>
      <c r="E21" s="11" t="s">
        <v>56</v>
      </c>
    </row>
    <row r="22" spans="1:5" x14ac:dyDescent="0.35">
      <c r="A22" s="14" t="s">
        <v>49</v>
      </c>
      <c r="B22" s="11">
        <v>20</v>
      </c>
      <c r="C22" s="11">
        <v>20</v>
      </c>
      <c r="D22" s="11">
        <v>10</v>
      </c>
      <c r="E22" s="11">
        <v>10</v>
      </c>
    </row>
    <row r="23" spans="1:5" x14ac:dyDescent="0.35">
      <c r="A23" s="14" t="s">
        <v>50</v>
      </c>
      <c r="B23" s="11">
        <v>75</v>
      </c>
      <c r="C23" s="11">
        <v>75</v>
      </c>
      <c r="D23" s="11">
        <v>75</v>
      </c>
      <c r="E23" s="11">
        <v>75</v>
      </c>
    </row>
    <row r="24" spans="1:5" x14ac:dyDescent="0.35">
      <c r="A24" s="14" t="s">
        <v>51</v>
      </c>
      <c r="B24" s="11">
        <v>25</v>
      </c>
      <c r="C24" s="11">
        <v>25</v>
      </c>
      <c r="D24" s="11">
        <v>25</v>
      </c>
      <c r="E24" s="11">
        <v>25</v>
      </c>
    </row>
    <row r="25" spans="1:5" x14ac:dyDescent="0.35">
      <c r="A25" s="14" t="s">
        <v>52</v>
      </c>
      <c r="B25" s="11">
        <v>75</v>
      </c>
      <c r="C25" s="11">
        <v>75</v>
      </c>
      <c r="D25" s="11">
        <v>75</v>
      </c>
      <c r="E25" s="11">
        <v>75</v>
      </c>
    </row>
    <row r="27" spans="1:5" x14ac:dyDescent="0.35">
      <c r="A27" s="10" t="s">
        <v>11</v>
      </c>
    </row>
    <row r="28" spans="1:5" ht="15.5" x14ac:dyDescent="0.35">
      <c r="A28" s="34" t="s">
        <v>38</v>
      </c>
    </row>
    <row r="29" spans="1:5" ht="15.5" x14ac:dyDescent="0.35">
      <c r="A29" s="34" t="s">
        <v>12</v>
      </c>
    </row>
    <row r="30" spans="1:5" ht="15.5" x14ac:dyDescent="0.35">
      <c r="A30" s="34" t="s">
        <v>13</v>
      </c>
    </row>
    <row r="31" spans="1:5" ht="15.5" x14ac:dyDescent="0.35">
      <c r="A31" s="34" t="s">
        <v>39</v>
      </c>
    </row>
    <row r="32" spans="1:5" ht="15.5" x14ac:dyDescent="0.35">
      <c r="A32" s="34" t="s">
        <v>14</v>
      </c>
    </row>
    <row r="33" spans="1:1" ht="15.5" x14ac:dyDescent="0.35">
      <c r="A33" s="34" t="s">
        <v>15</v>
      </c>
    </row>
    <row r="34" spans="1:1" ht="15.5" x14ac:dyDescent="0.35">
      <c r="A34" s="34" t="s">
        <v>40</v>
      </c>
    </row>
    <row r="35" spans="1:1" ht="15.5" x14ac:dyDescent="0.35">
      <c r="A35" s="34" t="s">
        <v>72</v>
      </c>
    </row>
    <row r="36" spans="1:1" ht="15.5" x14ac:dyDescent="0.35">
      <c r="A36" s="34" t="s">
        <v>101</v>
      </c>
    </row>
    <row r="37" spans="1:1" ht="15.5" x14ac:dyDescent="0.35">
      <c r="A37" s="34" t="s">
        <v>102</v>
      </c>
    </row>
    <row r="38" spans="1:1" ht="15.5" x14ac:dyDescent="0.35">
      <c r="A38" s="34" t="s">
        <v>103</v>
      </c>
    </row>
    <row r="39" spans="1:1" ht="15.5" x14ac:dyDescent="0.35">
      <c r="A39" s="34" t="s">
        <v>104</v>
      </c>
    </row>
    <row r="40" spans="1:1" ht="15.5" x14ac:dyDescent="0.35">
      <c r="A40" s="34" t="s">
        <v>105</v>
      </c>
    </row>
    <row r="41" spans="1:1" ht="15.5" x14ac:dyDescent="0.35">
      <c r="A41" s="34" t="s">
        <v>106</v>
      </c>
    </row>
    <row r="42" spans="1:1" ht="15.5" x14ac:dyDescent="0.35">
      <c r="A42" s="34" t="s">
        <v>107</v>
      </c>
    </row>
    <row r="43" spans="1:1" ht="15.5" x14ac:dyDescent="0.35">
      <c r="A43" s="34" t="s">
        <v>108</v>
      </c>
    </row>
    <row r="44" spans="1:1" ht="15.5" x14ac:dyDescent="0.35">
      <c r="A44" s="34" t="s">
        <v>109</v>
      </c>
    </row>
    <row r="45" spans="1:1" ht="15.5" x14ac:dyDescent="0.35">
      <c r="A45" s="34" t="s">
        <v>110</v>
      </c>
    </row>
    <row r="46" spans="1:1" ht="15.5" x14ac:dyDescent="0.35">
      <c r="A46" s="34" t="s">
        <v>111</v>
      </c>
    </row>
    <row r="47" spans="1:1" x14ac:dyDescent="0.35">
      <c r="A47" s="14" t="s">
        <v>122</v>
      </c>
    </row>
    <row r="48" spans="1:1" x14ac:dyDescent="0.35">
      <c r="A48" s="14" t="s">
        <v>123</v>
      </c>
    </row>
    <row r="49" spans="1:1" x14ac:dyDescent="0.35">
      <c r="A49" s="14" t="s">
        <v>124</v>
      </c>
    </row>
    <row r="50" spans="1:1" x14ac:dyDescent="0.35">
      <c r="A50" s="14" t="s">
        <v>133</v>
      </c>
    </row>
  </sheetData>
  <sheetProtection algorithmName="SHA-512" hashValue="oDIdjnGOATUzf2eyXQPw4DKJS1UUXLm4kcKMmrNmcq5qZRnnPWkz34ucvTXl5L/Fq03IB+QmwqLMgtwmDIk2hw==" saltValue="T6kEO++rVsj/tDHNSDPBJ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8</vt:i4>
      </vt:variant>
    </vt:vector>
  </HeadingPairs>
  <TitlesOfParts>
    <vt:vector size="13" baseType="lpstr">
      <vt:lpstr>Instruccions</vt:lpstr>
      <vt:lpstr>Pressupot C.Estructural</vt:lpstr>
      <vt:lpstr>ValoracióPROJECTE</vt:lpstr>
      <vt:lpstr>ValoracióPROJECTENUCLEAR</vt:lpstr>
      <vt:lpstr>Valors possibles</vt:lpstr>
      <vt:lpstr>_1a</vt:lpstr>
      <vt:lpstr>_1b</vt:lpstr>
      <vt:lpstr>Instruccions!Àrea_d'impressió</vt:lpstr>
      <vt:lpstr>'Pressupot C.Estructural'!Àrea_d'impressió</vt:lpstr>
      <vt:lpstr>ValoracióPROJECTE!Àrea_d'impressió</vt:lpstr>
      <vt:lpstr>ValoracióPROJECTENUCLEAR!Àrea_d'impressió</vt:lpstr>
      <vt:lpstr>Mida</vt:lpstr>
      <vt:lpstr>Titol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Janssen</dc:creator>
  <cp:lastModifiedBy>Mireia Raurell</cp:lastModifiedBy>
  <cp:lastPrinted>2022-09-08T12:44:06Z</cp:lastPrinted>
  <dcterms:created xsi:type="dcterms:W3CDTF">2020-06-22T10:42:31Z</dcterms:created>
  <dcterms:modified xsi:type="dcterms:W3CDTF">2023-05-24T14:59:56Z</dcterms:modified>
</cp:coreProperties>
</file>