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AquestLlibreDeTreball" defaultThemeVersion="166925"/>
  <mc:AlternateContent xmlns:mc="http://schemas.openxmlformats.org/markup-compatibility/2006">
    <mc:Choice Requires="x15">
      <x15ac:absPath xmlns:x15ac="http://schemas.microsoft.com/office/spreadsheetml/2010/11/ac" url="N:\AVALUACIÓ INCENTIUS\2022\Plantilles Sol·licitud Web\Rdresidus\"/>
    </mc:Choice>
  </mc:AlternateContent>
  <xr:revisionPtr revIDLastSave="0" documentId="13_ncr:1_{1F5A1B33-3D87-4E42-ADC9-1BE5CCF87B36}" xr6:coauthVersionLast="44" xr6:coauthVersionMax="44" xr10:uidLastSave="{00000000-0000-0000-0000-000000000000}"/>
  <bookViews>
    <workbookView xWindow="-110" yWindow="-110" windowWidth="19420" windowHeight="10420" tabRatio="800" xr2:uid="{F854858B-141D-4F79-947F-09FCC60F1806}"/>
  </bookViews>
  <sheets>
    <sheet name="INSTRUCCIONS Sol·licitant" sheetId="19" r:id="rId1"/>
    <sheet name="EMPRESA 1 - Líder" sheetId="10" r:id="rId2"/>
    <sheet name="Detall per Imprès Sol·licitud" sheetId="13" r:id="rId3"/>
    <sheet name="Pressupost Global - Resum" sheetId="12" state="hidden" r:id="rId4"/>
    <sheet name="Desplegables" sheetId="2" state="hidden" r:id="rId5"/>
  </sheets>
  <definedNames>
    <definedName name="_xlnm._FilterDatabase" localSheetId="1" hidden="1">'EMPRESA 1 - Líder'!$B$34:$F$34</definedName>
    <definedName name="_xlnm.Print_Area" localSheetId="1">'EMPRESA 1 - Líder'!$B$1:$M$85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3" l="1"/>
  <c r="J72" i="10" l="1"/>
  <c r="I72" i="10"/>
  <c r="N76" i="10"/>
  <c r="J86" i="10"/>
  <c r="F86" i="10"/>
  <c r="J51" i="10"/>
  <c r="I51" i="10"/>
  <c r="J26" i="12" l="1"/>
  <c r="I71" i="10"/>
  <c r="I61" i="10"/>
  <c r="J84" i="10"/>
  <c r="J50" i="10"/>
  <c r="I50" i="10"/>
  <c r="B23" i="13" l="1"/>
  <c r="K23" i="10" l="1"/>
  <c r="K57" i="10"/>
  <c r="K46" i="10"/>
  <c r="I11" i="12" l="1"/>
  <c r="K47" i="10"/>
  <c r="K48" i="10"/>
  <c r="K49" i="10"/>
  <c r="F78" i="10" l="1"/>
  <c r="F84" i="10"/>
  <c r="F82" i="10"/>
  <c r="F81" i="10"/>
  <c r="F80" i="10"/>
  <c r="F77" i="10"/>
  <c r="F76" i="10"/>
  <c r="F79" i="10" s="1"/>
  <c r="C92" i="10"/>
  <c r="M76" i="10"/>
  <c r="J82" i="10"/>
  <c r="J24" i="12" s="1"/>
  <c r="J81" i="10"/>
  <c r="J80" i="10"/>
  <c r="J83" i="10" s="1"/>
  <c r="J78" i="10"/>
  <c r="J77" i="10"/>
  <c r="J76" i="10"/>
  <c r="J79" i="10" s="1"/>
  <c r="D8" i="12"/>
  <c r="B11" i="12"/>
  <c r="F92" i="10"/>
  <c r="C94" i="10"/>
  <c r="J85" i="10" l="1"/>
  <c r="E11" i="12"/>
  <c r="B10" i="12"/>
  <c r="B8" i="12"/>
  <c r="K68" i="10" l="1"/>
  <c r="G35" i="10"/>
  <c r="F35" i="10"/>
  <c r="K59" i="10" l="1"/>
  <c r="K58" i="10"/>
  <c r="L46" i="10"/>
  <c r="K24" i="10"/>
  <c r="K25" i="10"/>
  <c r="K26" i="10"/>
  <c r="N18" i="12" l="1"/>
  <c r="N79" i="10"/>
  <c r="L58" i="10"/>
  <c r="L59" i="10"/>
  <c r="N82" i="10"/>
  <c r="N81" i="10"/>
  <c r="N80" i="10"/>
  <c r="N78" i="10"/>
  <c r="N77" i="10"/>
  <c r="F27" i="10"/>
  <c r="F37" i="10"/>
  <c r="M83" i="10"/>
  <c r="I84" i="10"/>
  <c r="F94" i="10" s="1"/>
  <c r="F83" i="10"/>
  <c r="L26" i="10"/>
  <c r="K60" i="10"/>
  <c r="L60" i="10" s="1"/>
  <c r="L49" i="10"/>
  <c r="L47" i="10"/>
  <c r="L48" i="10"/>
  <c r="O37" i="10"/>
  <c r="P37" i="10" s="1"/>
  <c r="G37" i="10"/>
  <c r="O36" i="10"/>
  <c r="P36" i="10" s="1"/>
  <c r="J25" i="10"/>
  <c r="I25" i="10"/>
  <c r="G36" i="10"/>
  <c r="F36" i="10"/>
  <c r="J18" i="12" l="1"/>
  <c r="F85" i="10"/>
  <c r="I80" i="10"/>
  <c r="M79" i="10"/>
  <c r="L25" i="10"/>
  <c r="G38" i="10"/>
  <c r="F96" i="10" l="1"/>
  <c r="I76" i="10"/>
  <c r="G11" i="12"/>
  <c r="B5" i="12"/>
  <c r="F38" i="10"/>
  <c r="G27" i="10" l="1"/>
  <c r="I24" i="10"/>
  <c r="I23" i="10"/>
  <c r="I27" i="10" l="1"/>
  <c r="B5" i="10"/>
  <c r="B16" i="13" l="1"/>
  <c r="M84" i="10"/>
  <c r="K69" i="10"/>
  <c r="K76" i="10" l="1"/>
  <c r="L18" i="12" s="1"/>
  <c r="M11" i="12" s="1"/>
  <c r="M85" i="10"/>
  <c r="I18" i="12" l="1"/>
  <c r="B14" i="13"/>
  <c r="M81" i="10" l="1"/>
  <c r="M82" i="10"/>
  <c r="M80" i="10"/>
  <c r="M77" i="10"/>
  <c r="M78" i="10"/>
  <c r="M18" i="12"/>
  <c r="K84" i="10"/>
  <c r="L26" i="12" s="1"/>
  <c r="J71" i="10"/>
  <c r="J61" i="10"/>
  <c r="K50" i="10"/>
  <c r="E11" i="13"/>
  <c r="I26" i="12" l="1"/>
  <c r="I16" i="13"/>
  <c r="I18" i="13"/>
  <c r="L23" i="13" s="1"/>
  <c r="K80" i="10"/>
  <c r="L22" i="12" s="1"/>
  <c r="O38" i="10"/>
  <c r="P38" i="10" s="1"/>
  <c r="O35" i="10"/>
  <c r="P35" i="10" s="1"/>
  <c r="I22" i="12" l="1"/>
  <c r="I14" i="13"/>
  <c r="K8" i="12" l="1"/>
  <c r="H8" i="12"/>
  <c r="F8" i="12"/>
  <c r="J8" i="12" l="1"/>
  <c r="F18" i="12"/>
  <c r="F19" i="12"/>
  <c r="M19" i="12"/>
  <c r="M20" i="12"/>
  <c r="M21" i="12"/>
  <c r="M22" i="12"/>
  <c r="M23" i="12"/>
  <c r="M24" i="12"/>
  <c r="M25" i="12"/>
  <c r="M26" i="12"/>
  <c r="F22" i="12" l="1"/>
  <c r="N23" i="12" l="1"/>
  <c r="N24" i="12"/>
  <c r="F23" i="12"/>
  <c r="F24" i="12"/>
  <c r="F25" i="12"/>
  <c r="F21" i="12"/>
  <c r="F20" i="12"/>
  <c r="J25" i="12"/>
  <c r="J23" i="12"/>
  <c r="J22" i="12"/>
  <c r="J21" i="12"/>
  <c r="J20" i="12"/>
  <c r="J19" i="12"/>
  <c r="J27" i="12" s="1"/>
  <c r="L28" i="12" s="1"/>
  <c r="L68" i="10"/>
  <c r="L69" i="10"/>
  <c r="L57" i="10"/>
  <c r="N20" i="12" s="1"/>
  <c r="J23" i="10"/>
  <c r="L23" i="10" s="1"/>
  <c r="J24" i="10"/>
  <c r="K11" i="12" l="1"/>
  <c r="K12" i="12" s="1"/>
  <c r="L24" i="10"/>
  <c r="J27" i="10"/>
  <c r="K27" i="10" s="1"/>
  <c r="N19" i="12"/>
  <c r="L71" i="10"/>
  <c r="N11" i="12"/>
  <c r="N12" i="12" s="1"/>
  <c r="N83" i="10"/>
  <c r="N22" i="12"/>
  <c r="L50" i="10"/>
  <c r="L61" i="10"/>
  <c r="K61" i="10" s="1"/>
  <c r="K71" i="10" l="1"/>
  <c r="N84" i="10"/>
  <c r="N26" i="12" s="1"/>
  <c r="N25" i="12"/>
  <c r="O11" i="12"/>
  <c r="O12" i="12" s="1"/>
  <c r="M12" i="12"/>
  <c r="N21" i="12"/>
  <c r="N28" i="12" s="1"/>
  <c r="L27" i="10"/>
  <c r="N86" i="10" l="1"/>
  <c r="N85" i="10"/>
  <c r="N27" i="12"/>
  <c r="J11" i="12" s="1"/>
  <c r="M27" i="12"/>
  <c r="L11" i="12" l="1"/>
  <c r="L12" i="12" s="1"/>
  <c r="J12" i="12"/>
  <c r="F26" i="12"/>
  <c r="F27" i="12" s="1"/>
  <c r="I28" i="12" s="1"/>
</calcChain>
</file>

<file path=xl/sharedStrings.xml><?xml version="1.0" encoding="utf-8"?>
<sst xmlns="http://schemas.openxmlformats.org/spreadsheetml/2006/main" count="240" uniqueCount="133">
  <si>
    <t>Categoria</t>
  </si>
  <si>
    <t>Activitat</t>
  </si>
  <si>
    <t>Despeses de personal</t>
  </si>
  <si>
    <t>Altres despeses</t>
  </si>
  <si>
    <t>Col·laboracions externes</t>
  </si>
  <si>
    <t>Total:</t>
  </si>
  <si>
    <t>RESUM</t>
  </si>
  <si>
    <t>Desenvolupament</t>
  </si>
  <si>
    <t>Recerca</t>
  </si>
  <si>
    <t>Cost/Hora</t>
  </si>
  <si>
    <t>Nom persona</t>
  </si>
  <si>
    <t>Hores previstes</t>
  </si>
  <si>
    <t>Entitat sol·licitant</t>
  </si>
  <si>
    <t>Títol del projecte</t>
  </si>
  <si>
    <t>Acrònim del projecte</t>
  </si>
  <si>
    <t>Despeses indirectes</t>
  </si>
  <si>
    <t>Petita empresa</t>
  </si>
  <si>
    <t>Mitjana empresa</t>
  </si>
  <si>
    <t>Gran empresa</t>
  </si>
  <si>
    <t>Descripció</t>
  </si>
  <si>
    <t>% Ajut</t>
  </si>
  <si>
    <t>Ajut proposat</t>
  </si>
  <si>
    <t>Tipus Empresa</t>
  </si>
  <si>
    <t>% ajut</t>
  </si>
  <si>
    <t>Categoria avaluació</t>
  </si>
  <si>
    <t>Hores acceptades</t>
  </si>
  <si>
    <t>Cost subvencionable sol·licitat</t>
  </si>
  <si>
    <t>Cost subvencionable acceptat</t>
  </si>
  <si>
    <t>Codi projecte</t>
  </si>
  <si>
    <t>Avaluador</t>
  </si>
  <si>
    <t>Genèric</t>
  </si>
  <si>
    <t>Auditories</t>
  </si>
  <si>
    <t>Costos indirectes</t>
  </si>
  <si>
    <t>* En cas d'afegir línies, arrossegar la fòrmula</t>
  </si>
  <si>
    <t>Tipus d'entitat participant</t>
  </si>
  <si>
    <t>Tipus d'entitat participant acceptat</t>
  </si>
  <si>
    <t>Hores de dedicació</t>
  </si>
  <si>
    <t>% Dedicació</t>
  </si>
  <si>
    <t>Hores acceptades màx</t>
  </si>
  <si>
    <t>%Dedicació
màx.</t>
  </si>
  <si>
    <t>*Indicar la durada total del projecte en anys.</t>
  </si>
  <si>
    <t>TOTALS</t>
  </si>
  <si>
    <t>Duració del projecte (anys)*</t>
  </si>
  <si>
    <r>
      <t>Les despeses en col·laboracions externes relacionades amb activitats d'R+D</t>
    </r>
    <r>
      <rPr>
        <b/>
        <i/>
        <sz val="11"/>
        <color rgb="FF7F7F7F"/>
        <rFont val="Calibri"/>
        <family val="2"/>
        <scheme val="minor"/>
      </rPr>
      <t xml:space="preserve"> només per empreses</t>
    </r>
  </si>
  <si>
    <t>Les despeses d'auditoria estan limitades  a un màxim de 1500€ per auditoria</t>
  </si>
  <si>
    <t xml:space="preserve">Per les despeses de personal es requereix detall hores previstes per persona i activitat, així com les hores que cada persona imputada al projecte dedica en total i, segons conveni, quines son les hores anuals totals. </t>
  </si>
  <si>
    <t>*En cas d'haver d'aplicar reducció</t>
  </si>
  <si>
    <t>Tipus entitat participant</t>
  </si>
  <si>
    <t>*Indicar les diferents tipoloies de projecte segons convocatòria.</t>
  </si>
  <si>
    <t>% Dedicació màxima</t>
  </si>
  <si>
    <t>Tipus entitat</t>
  </si>
  <si>
    <t>FORMULA per càlcul directe % Dedicació màxima personal en funció del Tipus empresa</t>
  </si>
  <si>
    <t>FORMULA per càlcul directe % Ajut DESPESES PERSONAL i ALTRES DESPESES en funció del Tipus Empresa i Categoria</t>
  </si>
  <si>
    <t>FORMULA per càlcul directe % Ajut COL·LABORACIONS EXTERNES en funció del Tipus Empresa i Categoria</t>
  </si>
  <si>
    <t>TOTAL PROJECTE</t>
  </si>
  <si>
    <t>Entitat participant</t>
  </si>
  <si>
    <t>Cost sub. acceptat categoria</t>
  </si>
  <si>
    <t>% Participació màxima</t>
  </si>
  <si>
    <t>FORMULA per càlcul directe % Participació màxima en funció del Tipus empresa</t>
  </si>
  <si>
    <t>Cost. accetat
RECERCA</t>
  </si>
  <si>
    <t>Cost. accetat
DESENVOLUPAMENT</t>
  </si>
  <si>
    <t>Hores anuals totals
segons conveni</t>
  </si>
  <si>
    <t>Tipus de línia</t>
  </si>
  <si>
    <t>Cost. acceptat 
GENÈRIC</t>
  </si>
  <si>
    <t>Acreditat TECNIO</t>
  </si>
  <si>
    <t>=SI(I($E$9="Gran empresa");Desplegables!$B$32;SI(I($E$9="Mitjana empresa");Desplegables!$B$31;SI(I($E$9="Petita empresa");Desplegables!$B$30;SI($E$9="Acreditat TECNIO";1;))))</t>
  </si>
  <si>
    <t xml:space="preserve">Número </t>
  </si>
  <si>
    <t>Detall</t>
  </si>
  <si>
    <t>Auditoria</t>
  </si>
  <si>
    <t>FORMULA per càlcul directe % Ajuts DESPESES AUDITORIA</t>
  </si>
  <si>
    <t>% Dedicació mínima</t>
  </si>
  <si>
    <t>Hores dedicació totals</t>
  </si>
  <si>
    <t>Activitat de Recerca Industrial (import en euros)</t>
  </si>
  <si>
    <t>Pressupost de despeses</t>
  </si>
  <si>
    <t>Activitats de RD de caràcter no econòmic (import en euros)</t>
  </si>
  <si>
    <t>Activitat de desenvolupament experimental (import en euros)</t>
  </si>
  <si>
    <t>EMPRESA 1  - Líder</t>
  </si>
  <si>
    <t>INTRODUCCIÓ PESTANYA I EXPLICACIÓ EN QUE CONSITEIX - PER IMPRÈS SOL·LICITUD</t>
  </si>
  <si>
    <t>RESUM DELS PARTICIPANTS EN EL PROJECTE</t>
  </si>
  <si>
    <t>Beneficiari</t>
  </si>
  <si>
    <t>Auditories (import en euros)</t>
  </si>
  <si>
    <t>SI(I($E$8="Gran empresa";$C$87="Recerca");$I$87;SI(I($E$8="Mitjana empresa";$C$87="Recerca");$I$87;SI(I($E$8="Petita empresa";$C$87="Recerca");$I$87;SI($E$8="Acreditat TECNIO";0;))))</t>
  </si>
  <si>
    <t>SI($E$8="Acreditat TECNIO";SUMA(J49+J53);0)</t>
  </si>
  <si>
    <t>SI(I($E$8="Gran empresa";$C$91="Desenvolupament");$I$91;SI(I($E$8="Mitjana empresa";$C$91="Desenvolupament");$I$91;SI(I($E$8="Petita empresa";$C$91="Desenvolupament");$I$91;SI($E$8="Acreditat TECNIO";0;))))</t>
  </si>
  <si>
    <t>SI($C$95="Genèric";$I$95)</t>
  </si>
  <si>
    <t xml:space="preserve">La informació que s'introdueixi en aquest formulari ha de ser coherent amb la que consta a la sol·licitud i a la memòria tècnica que es presenta conjuntament. </t>
  </si>
  <si>
    <t>INSTRUCCIONS PER OMPLIR L'ANNEX DE PRESSUPOST A ADJUNTAR A LA SOL·LICITUD</t>
  </si>
  <si>
    <r>
      <rPr>
        <b/>
        <sz val="11"/>
        <color theme="1"/>
        <rFont val="Calibri"/>
        <family val="2"/>
        <scheme val="minor"/>
      </rPr>
      <t>Les despeses s'han de classificar sempre per activitats</t>
    </r>
    <r>
      <rPr>
        <sz val="11"/>
        <color theme="1"/>
        <rFont val="Calibri"/>
        <family val="2"/>
        <scheme val="minor"/>
      </rPr>
      <t xml:space="preserve">. Les activitats són els paquets de treball que conformen el pla de treball explicat a la memòria tècnica. </t>
    </r>
  </si>
  <si>
    <t>El pressupost total es calcula automàticament.</t>
  </si>
  <si>
    <t>Les despeses de Col·laboracions Externes cal desagregar-les per activitats i classificar-les per categoria de Recerca o Desenvolupament. Si es considera que un mateix servei o producte s'utilitzarà en més d'una activitat s'ha d'estimar el cost proporcional per cadascuna d'elles.</t>
  </si>
  <si>
    <t>Cal determinar les hores de dedicació de cada persona per activitat. Per cada persona que participi en el projecte caldrà afegir tantes línies com activitats vagi a dur a terme. El càlcul del cost propostat serà en funció de les hores previstes i el cost/hora determinat.</t>
  </si>
  <si>
    <r>
      <t>L'</t>
    </r>
    <r>
      <rPr>
        <b/>
        <sz val="11"/>
        <color theme="1"/>
        <rFont val="Calibri"/>
        <family val="2"/>
        <scheme val="minor"/>
      </rPr>
      <t>empresa sol·licitant de l'ajut i</t>
    </r>
    <r>
      <rPr>
        <sz val="11"/>
        <color theme="1"/>
        <rFont val="Calibri"/>
        <family val="2"/>
        <scheme val="minor"/>
      </rPr>
      <t xml:space="preserve">, en el cas dels projecte amb més d'una entitat, </t>
    </r>
    <r>
      <rPr>
        <b/>
        <sz val="11"/>
        <color theme="1"/>
        <rFont val="Calibri"/>
        <family val="2"/>
        <scheme val="minor"/>
      </rPr>
      <t xml:space="preserve">líder del projecte </t>
    </r>
    <r>
      <rPr>
        <sz val="11"/>
        <color theme="1"/>
        <rFont val="Calibri"/>
        <family val="2"/>
        <scheme val="minor"/>
      </rPr>
      <t xml:space="preserve">haurà d'emprenar la fulla </t>
    </r>
    <r>
      <rPr>
        <b/>
        <sz val="11"/>
        <color theme="1"/>
        <rFont val="Calibri"/>
        <family val="2"/>
        <scheme val="minor"/>
      </rPr>
      <t>EMPRESA 1.</t>
    </r>
  </si>
  <si>
    <t>DETALL PER IMPRÈS DE SOL·LICITUD DE L'AJUT</t>
  </si>
  <si>
    <t>Motiu d'acceptació o denegació tècnica</t>
  </si>
  <si>
    <t>Les Altres despeses cal desagregar-les per activitats i classificar-les per categoria de Recerca o Desenvolupament. Si es considera que un mateix servei o producte s'utilitzarà en més d'una activitat s'ha d'estimar el cost proporcional per cadascuna d'elles.</t>
  </si>
  <si>
    <t>Despeses vinculades a l'activitat de recerca industrial i desenvolupament experimental. En cap cas es consideraran subvencionables despeses d'aquisició d'actius, de construcció, compra o lloguer.</t>
  </si>
  <si>
    <t>Validació % Dedicació</t>
  </si>
  <si>
    <r>
      <rPr>
        <b/>
        <sz val="11"/>
        <color theme="1"/>
        <rFont val="Calibri"/>
        <family val="2"/>
        <scheme val="minor"/>
      </rPr>
      <t>Cada activitat s'ha de classificar amb alguna de les categories</t>
    </r>
    <r>
      <rPr>
        <sz val="11"/>
        <color theme="1"/>
        <rFont val="Calibri"/>
        <family val="2"/>
        <scheme val="minor"/>
      </rPr>
      <t xml:space="preserve"> admeses segons l'ordre de bases. En aquesta convocatòria</t>
    </r>
    <r>
      <rPr>
        <b/>
        <sz val="11"/>
        <color theme="1"/>
        <rFont val="Calibri"/>
        <family val="2"/>
        <scheme val="minor"/>
      </rPr>
      <t xml:space="preserve"> Recerca, Desenvolupament</t>
    </r>
    <r>
      <rPr>
        <sz val="11"/>
        <color theme="1"/>
        <rFont val="Calibri"/>
        <family val="2"/>
        <scheme val="minor"/>
      </rPr>
      <t xml:space="preserve"> (Despeses de Personal, Col·laboracions externes i Altres despeses)</t>
    </r>
    <r>
      <rPr>
        <b/>
        <sz val="11"/>
        <color theme="1"/>
        <rFont val="Calibri"/>
        <family val="2"/>
        <scheme val="minor"/>
      </rPr>
      <t xml:space="preserve"> o Genèric </t>
    </r>
    <r>
      <rPr>
        <sz val="11"/>
        <color theme="1"/>
        <rFont val="Calibri"/>
        <family val="2"/>
        <scheme val="minor"/>
      </rPr>
      <t>(Auditoria). A la memòria tècnica caldrà raonar el per què d'aquesta classificació, i sempre podrà ser reclassificada en el moment de l'avaluació per part del/la tècnic/a avaluador/a.</t>
    </r>
  </si>
  <si>
    <t>Per la tipologia de partida: DESPESA DE PERSONAL</t>
  </si>
  <si>
    <t>Per la tipologia de partida: COL·LABORACIONS EXTERNES</t>
  </si>
  <si>
    <t>Per la tipologia de partida: ALTRES DESPESES</t>
  </si>
  <si>
    <t>Per la tipologia de partida: AUDITORIA</t>
  </si>
  <si>
    <t>Les despeses d'auditoria s'han de classificar com a Genèrica, poden tenir un cost màxim de 1.500€, i n'hi pot haver com a màxim dues.</t>
  </si>
  <si>
    <t>DD</t>
  </si>
  <si>
    <t>Projectes de R+D on el producte/servei/tecnologia podrà ser utilitat dins el flux productiu dels propis participants del projecte - L1</t>
  </si>
  <si>
    <t>Projecte d’R+D on el producte/servei/tecnologia dissenyat es per implantar per un tercer - L2</t>
  </si>
  <si>
    <r>
      <t xml:space="preserve">En la fulla Detall per Imprès Sol·licitud del present document </t>
    </r>
    <r>
      <rPr>
        <sz val="11"/>
        <color theme="1"/>
        <rFont val="Calibri"/>
        <family val="2"/>
        <scheme val="minor"/>
      </rPr>
      <t>s'aporta la informació que el sol·licitant ha de fer constar en la sol·licitud per beneficiari. A banda, s'aporta un resum global.</t>
    </r>
    <r>
      <rPr>
        <b/>
        <sz val="11"/>
        <color theme="1"/>
        <rFont val="Calibri"/>
        <family val="2"/>
        <scheme val="minor"/>
      </rPr>
      <t xml:space="preserve">
 </t>
    </r>
    <r>
      <rPr>
        <b/>
        <sz val="11"/>
        <color rgb="FFFF0000"/>
        <rFont val="Calibri"/>
        <family val="2"/>
        <scheme val="minor"/>
      </rPr>
      <t xml:space="preserve">! </t>
    </r>
    <r>
      <rPr>
        <b/>
        <sz val="11"/>
        <color theme="1"/>
        <rFont val="Calibri"/>
        <family val="2"/>
        <scheme val="minor"/>
      </rPr>
      <t>Caldrà traslladar l'import de l'Activitat de Recerca industrial, de l'Activitat de Desenvolupament experimental, de les Auditories (si s'escau) i el Pressupost de despeses total a l'Imprès de Sol·licitud.</t>
    </r>
  </si>
  <si>
    <t>SI(I($E$9="Gran empresa";D22="Recerca");Desplegables!$F$15;SI(I($E$9="Gran empresa";D22="Desenvolupament");Desplegables!$F$18;SI(I($E$9="Mitjana empresa";D22="Recerca");Desplegables!$F$14;SI(I($E$9="Mitjana empresa";D22="Desenvolupament");Desplegables!$F$17;SI(I($E$9="Petita empresa";D22="Recerca");Desplegables!$F$13;SI(I($E$9="Petita empresa";D22="Desenvolupament");Desplegables!$F$16;))))))</t>
  </si>
  <si>
    <t>SI(I($E$9="Gran empresa";D49="Recerca");Desplegables!$F$15;SI(I($E$9="Gran empresa";D49="Desenvolupament");Desplegables!$F$18;SI(I($E$9="Mitjana empresa";D49="Recerca");Desplegables!$F$14;SI(I($E$9="Mitjana empresa";D49="Desenvolupament");Desplegables!$F$17;SI(I($E$9="Petita empresa";D49="Recerca");Desplegables!$F$13;SI(I($E$9="Petita empresa";D49="Desenvolupament");Desplegables!$F$16;))))))</t>
  </si>
  <si>
    <t>SI(I($E$9="Gran empresa");Desplegables!$E$28;SI(I($E$9="Mitjana empresa");Desplegables!$E$27;SI(I($E$9="Petita empresa");Desplegables!$E$26;)))</t>
  </si>
  <si>
    <t>SI(I($E$9="Gran empresa";D80="Genèric");Desplegables!$F$22;SI(I($E$9="Mitjana empresa";D80="Genèric");Desplegables!$F$22;SI(I($E$9="Petita empresa";D80="Genèric");Desplegables!$F$22</t>
  </si>
  <si>
    <r>
      <t xml:space="preserve">El formulari permet afegir tantes files com sigui necessari. </t>
    </r>
    <r>
      <rPr>
        <b/>
        <sz val="11"/>
        <color theme="1"/>
        <rFont val="Calibri"/>
        <family val="2"/>
        <scheme val="minor"/>
      </rPr>
      <t xml:space="preserve">En aquella tipologia de despesa </t>
    </r>
    <r>
      <rPr>
        <sz val="11"/>
        <color theme="1"/>
        <rFont val="Calibri"/>
        <family val="2"/>
        <scheme val="minor"/>
      </rPr>
      <t xml:space="preserve">(exceptuant l'Auditoria) </t>
    </r>
    <r>
      <rPr>
        <b/>
        <sz val="11"/>
        <color theme="1"/>
        <rFont val="Calibri"/>
        <family val="2"/>
        <scheme val="minor"/>
      </rPr>
      <t>on calgui afegir més línies caldrà marcar una línia dins del caixetí de despeses corresponent</t>
    </r>
    <r>
      <rPr>
        <sz val="11"/>
        <color theme="1"/>
        <rFont val="Calibri"/>
        <family val="2"/>
        <scheme val="minor"/>
      </rPr>
      <t xml:space="preserve">, exceptuant l'Auditoria.
</t>
    </r>
    <r>
      <rPr>
        <b/>
        <sz val="11"/>
        <color theme="1"/>
        <rFont val="Calibri"/>
        <family val="2"/>
        <scheme val="minor"/>
      </rPr>
      <t xml:space="preserve">
</t>
    </r>
  </si>
  <si>
    <t>Com INSERIR FILES ?</t>
  </si>
  <si>
    <t xml:space="preserve">
'Per fer-ho, seguiu aquests senzills 4 steps - Adjunt captura de pantalla.</t>
  </si>
  <si>
    <t>L'arxiu està bloquejat, excepte camps especiífics que cal omplir per part del sol·licitant. 
Hi ha la possibilitat d'inserir files, veure punt 10 de les Instruccions.</t>
  </si>
  <si>
    <t xml:space="preserve">Cal indicar, per cada persona que participi en el projecte, les hores de dedicació totals (agregat) que realitzarà i les hores anuals totals segons conveni. Es retornarà el % de dedicació per persona en el projecte que, segons ordre de bases, per aquesta convocatòria no pot ser superior al 80%. Per realitzar aquest càlcul, es demana la durada del projecte en anys. </t>
  </si>
  <si>
    <r>
      <rPr>
        <b/>
        <sz val="11"/>
        <color rgb="FFFF0000"/>
        <rFont val="Calibri"/>
        <family val="2"/>
        <scheme val="minor"/>
      </rPr>
      <t xml:space="preserve">! </t>
    </r>
    <r>
      <rPr>
        <b/>
        <sz val="11"/>
        <color theme="1"/>
        <rFont val="Calibri"/>
        <family val="2"/>
        <scheme val="minor"/>
      </rPr>
      <t xml:space="preserve">Per la partida de Despeses de personal, caldrà arrossegar la fòrmula de la Columna I </t>
    </r>
  </si>
  <si>
    <r>
      <rPr>
        <b/>
        <sz val="11"/>
        <color rgb="FFFF0000"/>
        <rFont val="Calibri"/>
        <family val="2"/>
        <scheme val="minor"/>
      </rPr>
      <t>!</t>
    </r>
    <r>
      <rPr>
        <b/>
        <sz val="11"/>
        <color theme="1"/>
        <rFont val="Calibri"/>
        <family val="2"/>
        <scheme val="minor"/>
      </rPr>
      <t xml:space="preserve"> Pel càlcul del % Dedicació, caldrà arrossegar la fòrmula de la Columna F</t>
    </r>
  </si>
  <si>
    <t>DESPESES DE PERSONAL</t>
  </si>
  <si>
    <t>COL·LABORACIONS EXTERNES</t>
  </si>
  <si>
    <t>ALTRES DESPESES</t>
  </si>
  <si>
    <t>DESPESES D'AUDITORIES</t>
  </si>
  <si>
    <t>Ajut màxim</t>
  </si>
  <si>
    <t>Import ajut proposat</t>
  </si>
  <si>
    <t>Import a justificar</t>
  </si>
  <si>
    <t>Reserves Econòmiques</t>
  </si>
  <si>
    <t>* En cas d'afegir línies, arrossegar la fòrmula Columna I - Cost Subvencionable sol·licitat</t>
  </si>
  <si>
    <t>* En cas d'afegir línies, arrossegar la fòrmula Columna F - % Dedicació</t>
  </si>
  <si>
    <r>
      <t xml:space="preserve">En aquesta pestanya es recull la </t>
    </r>
    <r>
      <rPr>
        <b/>
        <sz val="12"/>
        <color theme="1"/>
        <rFont val="Calibri"/>
        <family val="2"/>
        <scheme val="minor"/>
      </rPr>
      <t>informació a traslladar a l'imprès de Sol·licitud</t>
    </r>
    <r>
      <rPr>
        <sz val="12"/>
        <color theme="1"/>
        <rFont val="Calibri"/>
        <family val="2"/>
        <scheme val="minor"/>
      </rPr>
      <t xml:space="preserve"> de subencions a projectes de Recerca Industrial i Desenvolupament Experimental en economia circular en l'àmbit dels residus 2022</t>
    </r>
  </si>
  <si>
    <t>Pressupost mínim projecte</t>
  </si>
  <si>
    <t>k80</t>
  </si>
  <si>
    <t>Es recomana llegir amb atenció els 11 punts d'aquestes INSTRUCCIONS abans d'emplenar les pestanyes d'aquest pressupost a adjuntar a la sol·licitud</t>
  </si>
  <si>
    <t>RESOLUCIÓ EMC/1653/2020, de 8 de juliol, per la qual s'aproven les bases reguladores de la línia de subvencions a nuclis de recerca industrial i desenvolupament experimental que incentivin la realització d'activitats de recerca industrial i desenvolupament experimental en projectes d'economia circular, específicament en l'àmbit dels residus.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</si>
</sst>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4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40404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HelveticaNeueLT Std Lt"/>
      <family val="2"/>
    </font>
    <font>
      <b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3">
    <xf numFmtId="0" fontId="0" fillId="0" borderId="0"/>
    <xf numFmtId="0" fontId="6" fillId="0" borderId="0">
      <alignment shrinkToFit="1"/>
    </xf>
    <xf numFmtId="9" fontId="7" fillId="0" borderId="0" applyFont="0" applyFill="0" applyBorder="0" applyAlignment="0" applyProtection="0">
      <alignment shrinkToFit="1"/>
    </xf>
    <xf numFmtId="9" fontId="10" fillId="0" borderId="7" applyFont="0" applyFill="0" applyAlignment="0" applyProtection="0"/>
    <xf numFmtId="0" fontId="12" fillId="0" borderId="0"/>
    <xf numFmtId="0" fontId="14" fillId="0" borderId="0">
      <alignment shrinkToFit="1"/>
    </xf>
    <xf numFmtId="9" fontId="15" fillId="0" borderId="0" applyFont="0" applyFill="0" applyBorder="0" applyAlignment="0" applyProtection="0">
      <alignment shrinkToFit="1"/>
    </xf>
    <xf numFmtId="0" fontId="10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0" fillId="0" borderId="0"/>
    <xf numFmtId="0" fontId="10" fillId="0" borderId="0"/>
    <xf numFmtId="0" fontId="10" fillId="0" borderId="7"/>
  </cellStyleXfs>
  <cellXfs count="401">
    <xf numFmtId="0" fontId="0" fillId="0" borderId="0" xfId="0"/>
    <xf numFmtId="0" fontId="0" fillId="0" borderId="8" xfId="0" applyBorder="1"/>
    <xf numFmtId="0" fontId="0" fillId="3" borderId="0" xfId="0" applyFill="1"/>
    <xf numFmtId="49" fontId="0" fillId="3" borderId="0" xfId="0" applyNumberFormat="1" applyFill="1" applyAlignment="1">
      <alignment vertical="center" wrapText="1"/>
    </xf>
    <xf numFmtId="0" fontId="0" fillId="3" borderId="0" xfId="0" applyFill="1" applyBorder="1"/>
    <xf numFmtId="0" fontId="0" fillId="3" borderId="11" xfId="0" applyFill="1" applyBorder="1"/>
    <xf numFmtId="49" fontId="0" fillId="3" borderId="0" xfId="0" applyNumberFormat="1" applyFill="1" applyBorder="1" applyAlignment="1">
      <alignment vertical="center" wrapText="1"/>
    </xf>
    <xf numFmtId="0" fontId="4" fillId="3" borderId="11" xfId="0" applyFont="1" applyFill="1" applyBorder="1"/>
    <xf numFmtId="1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vertical="center" wrapText="1"/>
      <protection locked="0"/>
    </xf>
    <xf numFmtId="44" fontId="0" fillId="0" borderId="7" xfId="0" applyNumberFormat="1" applyBorder="1" applyAlignment="1" applyProtection="1">
      <alignment vertical="center" wrapText="1"/>
      <protection locked="0"/>
    </xf>
    <xf numFmtId="0" fontId="0" fillId="0" borderId="0" xfId="0"/>
    <xf numFmtId="44" fontId="0" fillId="0" borderId="7" xfId="0" applyNumberFormat="1" applyFill="1" applyBorder="1" applyAlignment="1" applyProtection="1">
      <alignment vertical="center" wrapText="1"/>
      <protection locked="0"/>
    </xf>
    <xf numFmtId="1" fontId="0" fillId="0" borderId="9" xfId="0" applyNumberForma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horizontal="right"/>
    </xf>
    <xf numFmtId="49" fontId="22" fillId="7" borderId="14" xfId="0" applyNumberFormat="1" applyFont="1" applyFill="1" applyBorder="1" applyAlignment="1">
      <alignment horizontal="center" vertical="center" wrapText="1"/>
    </xf>
    <xf numFmtId="0" fontId="17" fillId="3" borderId="0" xfId="8" applyFill="1"/>
    <xf numFmtId="0" fontId="8" fillId="7" borderId="0" xfId="0" applyFont="1" applyFill="1" applyAlignment="1">
      <alignment horizontal="center"/>
    </xf>
    <xf numFmtId="0" fontId="8" fillId="7" borderId="0" xfId="0" applyFont="1" applyFill="1" applyBorder="1"/>
    <xf numFmtId="0" fontId="0" fillId="8" borderId="0" xfId="0" applyFill="1" applyBorder="1"/>
    <xf numFmtId="0" fontId="0" fillId="8" borderId="0" xfId="0" applyFill="1"/>
    <xf numFmtId="0" fontId="22" fillId="7" borderId="0" xfId="0" applyFont="1" applyFill="1" applyBorder="1" applyAlignment="1"/>
    <xf numFmtId="0" fontId="0" fillId="3" borderId="19" xfId="0" applyFill="1" applyBorder="1"/>
    <xf numFmtId="49" fontId="0" fillId="3" borderId="0" xfId="0" applyNumberFormat="1" applyFill="1" applyAlignment="1">
      <alignment wrapText="1"/>
    </xf>
    <xf numFmtId="9" fontId="0" fillId="8" borderId="5" xfId="0" applyNumberFormat="1" applyFill="1" applyBorder="1" applyAlignment="1">
      <alignment vertical="center"/>
    </xf>
    <xf numFmtId="44" fontId="0" fillId="8" borderId="5" xfId="0" applyNumberFormat="1" applyFill="1" applyBorder="1"/>
    <xf numFmtId="44" fontId="0" fillId="8" borderId="14" xfId="0" applyNumberFormat="1" applyFill="1" applyBorder="1"/>
    <xf numFmtId="0" fontId="0" fillId="3" borderId="0" xfId="0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44" fontId="25" fillId="3" borderId="0" xfId="0" applyNumberFormat="1" applyFont="1" applyFill="1" applyBorder="1"/>
    <xf numFmtId="44" fontId="0" fillId="3" borderId="0" xfId="0" applyNumberFormat="1" applyFill="1" applyBorder="1"/>
    <xf numFmtId="49" fontId="8" fillId="5" borderId="14" xfId="0" applyNumberFormat="1" applyFont="1" applyFill="1" applyBorder="1" applyAlignment="1">
      <alignment horizontal="center" vertical="center" wrapText="1"/>
    </xf>
    <xf numFmtId="9" fontId="25" fillId="3" borderId="0" xfId="3" applyFont="1" applyFill="1" applyBorder="1" applyAlignment="1">
      <alignment horizontal="center"/>
    </xf>
    <xf numFmtId="49" fontId="25" fillId="3" borderId="0" xfId="0" applyNumberFormat="1" applyFont="1" applyFill="1" applyBorder="1"/>
    <xf numFmtId="49" fontId="0" fillId="3" borderId="0" xfId="0" applyNumberFormat="1" applyFill="1" applyBorder="1"/>
    <xf numFmtId="0" fontId="17" fillId="3" borderId="0" xfId="8" applyFill="1" applyAlignment="1">
      <alignment vertical="center"/>
    </xf>
    <xf numFmtId="0" fontId="0" fillId="3" borderId="22" xfId="0" applyFill="1" applyBorder="1"/>
    <xf numFmtId="0" fontId="0" fillId="3" borderId="22" xfId="0" applyFill="1" applyBorder="1" applyAlignment="1">
      <alignment horizontal="center" vertical="center"/>
    </xf>
    <xf numFmtId="44" fontId="25" fillId="3" borderId="20" xfId="0" applyNumberFormat="1" applyFont="1" applyFill="1" applyBorder="1"/>
    <xf numFmtId="44" fontId="0" fillId="3" borderId="20" xfId="0" applyNumberFormat="1" applyFont="1" applyFill="1" applyBorder="1"/>
    <xf numFmtId="0" fontId="0" fillId="3" borderId="11" xfId="0" applyFill="1" applyBorder="1" applyAlignment="1"/>
    <xf numFmtId="0" fontId="0" fillId="10" borderId="0" xfId="0" applyFill="1" applyAlignment="1">
      <alignment horizontal="center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44" fontId="0" fillId="0" borderId="14" xfId="0" applyNumberFormat="1" applyBorder="1" applyAlignment="1">
      <alignment horizontal="center" vertical="center"/>
    </xf>
    <xf numFmtId="44" fontId="0" fillId="5" borderId="14" xfId="0" applyNumberFormat="1" applyFill="1" applyBorder="1" applyAlignment="1">
      <alignment horizontal="center" vertical="center"/>
    </xf>
    <xf numFmtId="9" fontId="0" fillId="8" borderId="14" xfId="0" applyNumberFormat="1" applyFill="1" applyBorder="1" applyAlignment="1">
      <alignment horizontal="right" vertical="center"/>
    </xf>
    <xf numFmtId="0" fontId="20" fillId="6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9" fontId="0" fillId="5" borderId="7" xfId="3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9" fillId="3" borderId="0" xfId="0" applyFont="1" applyFill="1" applyAlignment="1" applyProtection="1">
      <alignment horizontal="left" vertical="center"/>
    </xf>
    <xf numFmtId="0" fontId="8" fillId="3" borderId="19" xfId="0" applyFont="1" applyFill="1" applyBorder="1" applyProtection="1"/>
    <xf numFmtId="0" fontId="0" fillId="3" borderId="19" xfId="0" applyFill="1" applyBorder="1" applyProtection="1"/>
    <xf numFmtId="49" fontId="22" fillId="3" borderId="11" xfId="9" applyNumberFormat="1" applyFont="1" applyFill="1" applyBorder="1" applyAlignment="1" applyProtection="1">
      <alignment vertical="center"/>
    </xf>
    <xf numFmtId="0" fontId="0" fillId="3" borderId="11" xfId="0" applyFill="1" applyBorder="1" applyProtection="1"/>
    <xf numFmtId="0" fontId="28" fillId="3" borderId="0" xfId="0" applyFont="1" applyFill="1" applyProtection="1"/>
    <xf numFmtId="0" fontId="28" fillId="3" borderId="19" xfId="0" applyFont="1" applyFill="1" applyBorder="1" applyProtection="1"/>
    <xf numFmtId="1" fontId="0" fillId="5" borderId="7" xfId="0" applyNumberFormat="1" applyFill="1" applyBorder="1" applyAlignment="1" applyProtection="1">
      <alignment horizontal="center" vertical="center"/>
    </xf>
    <xf numFmtId="49" fontId="13" fillId="3" borderId="0" xfId="0" applyNumberFormat="1" applyFont="1" applyFill="1" applyAlignment="1">
      <alignment horizontal="center" wrapText="1"/>
    </xf>
    <xf numFmtId="0" fontId="0" fillId="5" borderId="8" xfId="0" applyFill="1" applyBorder="1"/>
    <xf numFmtId="0" fontId="0" fillId="5" borderId="10" xfId="0" applyFill="1" applyBorder="1" applyAlignment="1"/>
    <xf numFmtId="0" fontId="0" fillId="5" borderId="9" xfId="0" applyFill="1" applyBorder="1" applyAlignment="1"/>
    <xf numFmtId="0" fontId="0" fillId="3" borderId="8" xfId="0" applyFill="1" applyBorder="1" applyAlignment="1"/>
    <xf numFmtId="0" fontId="0" fillId="3" borderId="10" xfId="0" applyFill="1" applyBorder="1" applyAlignment="1"/>
    <xf numFmtId="0" fontId="0" fillId="3" borderId="9" xfId="0" applyFill="1" applyBorder="1" applyAlignment="1"/>
    <xf numFmtId="9" fontId="0" fillId="8" borderId="0" xfId="3" applyFont="1" applyFill="1" applyBorder="1" applyAlignment="1">
      <alignment horizontal="center"/>
    </xf>
    <xf numFmtId="9" fontId="0" fillId="8" borderId="0" xfId="3" quotePrefix="1" applyFont="1" applyFill="1" applyBorder="1" applyAlignment="1">
      <alignment horizontal="center"/>
    </xf>
    <xf numFmtId="9" fontId="0" fillId="3" borderId="0" xfId="3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9" fontId="0" fillId="8" borderId="0" xfId="0" applyNumberFormat="1" applyFill="1" applyBorder="1" applyAlignment="1">
      <alignment horizontal="center"/>
    </xf>
    <xf numFmtId="0" fontId="8" fillId="3" borderId="0" xfId="0" applyFont="1" applyFill="1" applyBorder="1"/>
    <xf numFmtId="9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wrapText="1"/>
    </xf>
    <xf numFmtId="44" fontId="0" fillId="3" borderId="7" xfId="0" applyNumberFormat="1" applyFill="1" applyBorder="1" applyAlignment="1" applyProtection="1">
      <alignment vertical="center" wrapText="1"/>
      <protection locked="0"/>
    </xf>
    <xf numFmtId="9" fontId="0" fillId="0" borderId="7" xfId="3" applyFont="1" applyBorder="1" applyAlignment="1" applyProtection="1">
      <alignment horizontal="center" vertical="center"/>
      <protection locked="0"/>
    </xf>
    <xf numFmtId="1" fontId="0" fillId="9" borderId="7" xfId="0" applyNumberFormat="1" applyFill="1" applyBorder="1" applyAlignment="1" applyProtection="1">
      <alignment horizontal="center" vertical="center"/>
    </xf>
    <xf numFmtId="9" fontId="0" fillId="9" borderId="7" xfId="3" applyFont="1" applyFill="1" applyBorder="1" applyAlignment="1" applyProtection="1">
      <alignment horizontal="center" vertical="center"/>
    </xf>
    <xf numFmtId="44" fontId="25" fillId="10" borderId="5" xfId="0" applyNumberFormat="1" applyFont="1" applyFill="1" applyBorder="1"/>
    <xf numFmtId="44" fontId="0" fillId="10" borderId="5" xfId="0" applyNumberFormat="1" applyFill="1" applyBorder="1"/>
    <xf numFmtId="0" fontId="18" fillId="3" borderId="0" xfId="8" applyFont="1" applyFill="1" applyAlignment="1" applyProtection="1">
      <alignment horizontal="left" vertical="center" wrapText="1"/>
    </xf>
    <xf numFmtId="49" fontId="0" fillId="3" borderId="8" xfId="0" applyNumberFormat="1" applyFill="1" applyBorder="1" applyAlignment="1" applyProtection="1">
      <alignment vertical="center" wrapText="1"/>
      <protection locked="0"/>
    </xf>
    <xf numFmtId="0" fontId="8" fillId="7" borderId="0" xfId="0" applyFont="1" applyFill="1" applyAlignment="1">
      <alignment horizontal="center" vertical="center"/>
    </xf>
    <xf numFmtId="44" fontId="0" fillId="10" borderId="0" xfId="3" applyNumberFormat="1" applyFont="1" applyFill="1" applyBorder="1" applyAlignment="1">
      <alignment vertical="center"/>
    </xf>
    <xf numFmtId="0" fontId="36" fillId="3" borderId="0" xfId="0" applyFont="1" applyFill="1" applyProtection="1"/>
    <xf numFmtId="0" fontId="1" fillId="3" borderId="0" xfId="0" applyFont="1" applyFill="1" applyProtection="1"/>
    <xf numFmtId="0" fontId="30" fillId="3" borderId="0" xfId="0" applyFont="1" applyFill="1" applyBorder="1" applyAlignment="1" applyProtection="1"/>
    <xf numFmtId="0" fontId="27" fillId="3" borderId="0" xfId="0" applyFont="1" applyFill="1" applyBorder="1" applyAlignment="1" applyProtection="1"/>
    <xf numFmtId="0" fontId="30" fillId="3" borderId="0" xfId="0" applyFont="1" applyFill="1" applyProtection="1"/>
    <xf numFmtId="0" fontId="16" fillId="3" borderId="19" xfId="0" applyFont="1" applyFill="1" applyBorder="1" applyProtection="1"/>
    <xf numFmtId="0" fontId="0" fillId="3" borderId="0" xfId="0" applyFill="1" applyBorder="1" applyProtection="1"/>
    <xf numFmtId="0" fontId="17" fillId="3" borderId="0" xfId="8" applyFill="1" applyBorder="1" applyAlignment="1" applyProtection="1">
      <alignment horizontal="left" vertical="center" wrapText="1"/>
    </xf>
    <xf numFmtId="0" fontId="39" fillId="3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0" fontId="0" fillId="0" borderId="0" xfId="0" applyProtection="1"/>
    <xf numFmtId="49" fontId="0" fillId="5" borderId="2" xfId="0" applyNumberFormat="1" applyFill="1" applyBorder="1" applyAlignment="1" applyProtection="1">
      <alignment horizontal="center" vertical="center"/>
    </xf>
    <xf numFmtId="0" fontId="0" fillId="5" borderId="5" xfId="0" applyNumberFormat="1" applyFill="1" applyBorder="1" applyAlignment="1" applyProtection="1">
      <alignment vertical="center" wrapText="1"/>
    </xf>
    <xf numFmtId="44" fontId="0" fillId="5" borderId="3" xfId="0" applyNumberFormat="1" applyFill="1" applyBorder="1" applyAlignment="1" applyProtection="1">
      <alignment vertical="center" wrapText="1"/>
    </xf>
    <xf numFmtId="9" fontId="0" fillId="8" borderId="2" xfId="0" applyNumberFormat="1" applyFill="1" applyBorder="1" applyAlignment="1" applyProtection="1">
      <alignment vertical="center"/>
    </xf>
    <xf numFmtId="44" fontId="0" fillId="8" borderId="2" xfId="0" applyNumberFormat="1" applyFill="1" applyBorder="1" applyAlignment="1" applyProtection="1">
      <alignment vertical="center" wrapText="1"/>
    </xf>
    <xf numFmtId="0" fontId="0" fillId="5" borderId="7" xfId="0" applyNumberFormat="1" applyFill="1" applyBorder="1" applyAlignment="1" applyProtection="1">
      <alignment vertical="center" wrapText="1"/>
    </xf>
    <xf numFmtId="0" fontId="13" fillId="3" borderId="0" xfId="0" applyFont="1" applyFill="1" applyProtection="1"/>
    <xf numFmtId="1" fontId="0" fillId="9" borderId="5" xfId="0" applyNumberFormat="1" applyFill="1" applyBorder="1" applyAlignment="1" applyProtection="1">
      <alignment horizontal="center" vertical="center"/>
    </xf>
    <xf numFmtId="0" fontId="0" fillId="9" borderId="7" xfId="0" applyNumberFormat="1" applyFill="1" applyBorder="1" applyAlignment="1" applyProtection="1">
      <alignment vertical="center" wrapText="1"/>
    </xf>
    <xf numFmtId="44" fontId="0" fillId="9" borderId="3" xfId="0" applyNumberFormat="1" applyFill="1" applyBorder="1" applyAlignment="1" applyProtection="1">
      <alignment horizontal="center" vertical="center" wrapText="1"/>
    </xf>
    <xf numFmtId="9" fontId="0" fillId="9" borderId="2" xfId="0" applyNumberFormat="1" applyFill="1" applyBorder="1" applyAlignment="1" applyProtection="1">
      <alignment vertical="center"/>
    </xf>
    <xf numFmtId="44" fontId="0" fillId="9" borderId="2" xfId="0" applyNumberFormat="1" applyFill="1" applyBorder="1" applyAlignment="1" applyProtection="1">
      <alignment vertical="center" wrapText="1"/>
    </xf>
    <xf numFmtId="49" fontId="0" fillId="3" borderId="10" xfId="0" applyNumberFormat="1" applyFill="1" applyBorder="1" applyAlignment="1" applyProtection="1">
      <alignment horizontal="center" vertical="center"/>
    </xf>
    <xf numFmtId="49" fontId="0" fillId="3" borderId="11" xfId="0" applyNumberFormat="1" applyFill="1" applyBorder="1" applyAlignment="1" applyProtection="1">
      <alignment horizontal="center" vertical="center"/>
    </xf>
    <xf numFmtId="49" fontId="2" fillId="3" borderId="11" xfId="0" applyNumberFormat="1" applyFont="1" applyFill="1" applyBorder="1" applyAlignment="1" applyProtection="1">
      <alignment horizontal="right" vertical="center"/>
    </xf>
    <xf numFmtId="1" fontId="2" fillId="3" borderId="4" xfId="0" applyNumberFormat="1" applyFont="1" applyFill="1" applyBorder="1" applyAlignment="1" applyProtection="1">
      <alignment vertical="center"/>
    </xf>
    <xf numFmtId="1" fontId="2" fillId="0" borderId="5" xfId="0" applyNumberFormat="1" applyFont="1" applyBorder="1" applyAlignment="1" applyProtection="1">
      <alignment vertical="center"/>
    </xf>
    <xf numFmtId="44" fontId="2" fillId="0" borderId="5" xfId="0" applyNumberFormat="1" applyFont="1" applyBorder="1" applyAlignment="1" applyProtection="1">
      <alignment vertical="center"/>
    </xf>
    <xf numFmtId="44" fontId="2" fillId="0" borderId="6" xfId="0" applyNumberFormat="1" applyFont="1" applyBorder="1" applyAlignment="1" applyProtection="1">
      <alignment horizontal="center" vertical="center"/>
    </xf>
    <xf numFmtId="9" fontId="2" fillId="0" borderId="5" xfId="0" applyNumberFormat="1" applyFont="1" applyBorder="1" applyAlignment="1" applyProtection="1">
      <alignment vertical="center"/>
    </xf>
    <xf numFmtId="49" fontId="0" fillId="3" borderId="0" xfId="0" applyNumberFormat="1" applyFill="1" applyBorder="1" applyAlignment="1" applyProtection="1">
      <alignment horizontal="center" vertical="center"/>
    </xf>
    <xf numFmtId="1" fontId="0" fillId="3" borderId="0" xfId="0" applyNumberFormat="1" applyFill="1" applyAlignment="1" applyProtection="1">
      <alignment horizontal="center" vertical="center" wrapText="1"/>
    </xf>
    <xf numFmtId="49" fontId="0" fillId="3" borderId="0" xfId="0" applyNumberFormat="1" applyFill="1" applyAlignment="1" applyProtection="1">
      <alignment horizontal="center" vertical="center"/>
    </xf>
    <xf numFmtId="49" fontId="0" fillId="3" borderId="0" xfId="0" applyNumberFormat="1" applyFill="1" applyAlignment="1" applyProtection="1">
      <alignment vertical="center" wrapText="1"/>
    </xf>
    <xf numFmtId="2" fontId="0" fillId="3" borderId="0" xfId="0" applyNumberFormat="1" applyFill="1" applyAlignment="1" applyProtection="1">
      <alignment vertical="center" wrapText="1"/>
    </xf>
    <xf numFmtId="44" fontId="0" fillId="3" borderId="0" xfId="0" applyNumberFormat="1" applyFill="1" applyAlignment="1" applyProtection="1">
      <alignment vertical="center" wrapText="1"/>
    </xf>
    <xf numFmtId="49" fontId="20" fillId="6" borderId="14" xfId="0" applyNumberFormat="1" applyFont="1" applyFill="1" applyBorder="1" applyAlignment="1" applyProtection="1">
      <alignment horizontal="center" vertical="center" wrapText="1"/>
    </xf>
    <xf numFmtId="0" fontId="37" fillId="3" borderId="0" xfId="8" applyFont="1" applyFill="1" applyProtection="1"/>
    <xf numFmtId="49" fontId="22" fillId="3" borderId="0" xfId="0" applyNumberFormat="1" applyFont="1" applyFill="1" applyBorder="1" applyAlignment="1" applyProtection="1">
      <alignment horizontal="center" vertical="center" wrapText="1"/>
    </xf>
    <xf numFmtId="1" fontId="0" fillId="3" borderId="0" xfId="0" applyNumberFormat="1" applyFill="1" applyBorder="1" applyAlignment="1" applyProtection="1">
      <alignment horizontal="center" vertical="center" wrapText="1"/>
    </xf>
    <xf numFmtId="0" fontId="17" fillId="3" borderId="0" xfId="8" applyFill="1" applyProtection="1"/>
    <xf numFmtId="0" fontId="17" fillId="3" borderId="0" xfId="8" applyFill="1" applyBorder="1" applyAlignment="1" applyProtection="1"/>
    <xf numFmtId="0" fontId="13" fillId="3" borderId="0" xfId="0" applyFont="1" applyFill="1" applyBorder="1" applyAlignment="1" applyProtection="1">
      <alignment horizontal="center" vertical="top"/>
    </xf>
    <xf numFmtId="49" fontId="20" fillId="12" borderId="7" xfId="0" applyNumberFormat="1" applyFont="1" applyFill="1" applyBorder="1" applyAlignment="1" applyProtection="1">
      <alignment horizontal="center" vertical="center" wrapText="1"/>
    </xf>
    <xf numFmtId="1" fontId="0" fillId="9" borderId="7" xfId="0" applyNumberFormat="1" applyFill="1" applyBorder="1" applyAlignment="1" applyProtection="1">
      <alignment horizontal="center" vertical="center" wrapText="1"/>
    </xf>
    <xf numFmtId="9" fontId="0" fillId="9" borderId="7" xfId="0" applyNumberFormat="1" applyFill="1" applyBorder="1" applyAlignment="1" applyProtection="1">
      <alignment horizontal="center" vertical="center"/>
    </xf>
    <xf numFmtId="1" fontId="28" fillId="9" borderId="7" xfId="0" applyNumberFormat="1" applyFont="1" applyFill="1" applyBorder="1" applyAlignment="1" applyProtection="1">
      <alignment horizontal="center" vertical="center"/>
    </xf>
    <xf numFmtId="1" fontId="0" fillId="3" borderId="0" xfId="0" applyNumberFormat="1" applyFill="1" applyBorder="1" applyAlignment="1" applyProtection="1">
      <alignment horizontal="center" vertical="center"/>
    </xf>
    <xf numFmtId="49" fontId="0" fillId="3" borderId="19" xfId="0" applyNumberFormat="1" applyFill="1" applyBorder="1" applyAlignment="1" applyProtection="1">
      <alignment horizontal="center" vertical="center"/>
    </xf>
    <xf numFmtId="49" fontId="0" fillId="3" borderId="19" xfId="0" applyNumberFormat="1" applyFill="1" applyBorder="1" applyAlignment="1" applyProtection="1">
      <alignment vertical="center" wrapText="1"/>
    </xf>
    <xf numFmtId="2" fontId="0" fillId="3" borderId="19" xfId="0" applyNumberFormat="1" applyFill="1" applyBorder="1" applyAlignment="1" applyProtection="1">
      <alignment vertical="center" wrapText="1"/>
    </xf>
    <xf numFmtId="44" fontId="0" fillId="3" borderId="19" xfId="0" applyNumberFormat="1" applyFill="1" applyBorder="1" applyAlignment="1" applyProtection="1">
      <alignment vertical="center" wrapText="1"/>
    </xf>
    <xf numFmtId="49" fontId="0" fillId="3" borderId="0" xfId="0" applyNumberFormat="1" applyFill="1" applyBorder="1" applyAlignment="1" applyProtection="1">
      <alignment vertical="center" wrapText="1"/>
    </xf>
    <xf numFmtId="2" fontId="0" fillId="3" borderId="0" xfId="0" applyNumberFormat="1" applyFill="1" applyBorder="1" applyAlignment="1" applyProtection="1">
      <alignment vertical="center" wrapText="1"/>
    </xf>
    <xf numFmtId="44" fontId="0" fillId="3" borderId="0" xfId="0" applyNumberFormat="1" applyFill="1" applyBorder="1" applyAlignment="1" applyProtection="1">
      <alignment vertical="center" wrapText="1"/>
    </xf>
    <xf numFmtId="49" fontId="22" fillId="7" borderId="7" xfId="0" applyNumberFormat="1" applyFont="1" applyFill="1" applyBorder="1" applyAlignment="1" applyProtection="1">
      <alignment horizontal="center" vertical="center" wrapText="1"/>
    </xf>
    <xf numFmtId="44" fontId="0" fillId="5" borderId="3" xfId="0" applyNumberFormat="1" applyFill="1" applyBorder="1" applyAlignment="1" applyProtection="1">
      <alignment horizontal="center" vertical="center" wrapText="1"/>
    </xf>
    <xf numFmtId="49" fontId="0" fillId="9" borderId="8" xfId="0" applyNumberFormat="1" applyFill="1" applyBorder="1" applyAlignment="1" applyProtection="1">
      <alignment vertical="center" wrapText="1"/>
    </xf>
    <xf numFmtId="49" fontId="0" fillId="9" borderId="10" xfId="0" applyNumberFormat="1" applyFill="1" applyBorder="1" applyAlignment="1" applyProtection="1">
      <alignment vertical="center" wrapText="1"/>
    </xf>
    <xf numFmtId="49" fontId="0" fillId="9" borderId="9" xfId="0" applyNumberFormat="1" applyFill="1" applyBorder="1" applyAlignment="1" applyProtection="1">
      <alignment vertical="center" wrapText="1"/>
    </xf>
    <xf numFmtId="44" fontId="0" fillId="9" borderId="9" xfId="0" applyNumberFormat="1" applyFill="1" applyBorder="1" applyAlignment="1" applyProtection="1">
      <alignment vertical="center" wrapText="1"/>
    </xf>
    <xf numFmtId="44" fontId="2" fillId="0" borderId="6" xfId="0" applyNumberFormat="1" applyFont="1" applyBorder="1" applyAlignment="1" applyProtection="1">
      <alignment vertical="center"/>
    </xf>
    <xf numFmtId="49" fontId="0" fillId="3" borderId="0" xfId="0" applyNumberFormat="1" applyFill="1" applyBorder="1" applyAlignment="1" applyProtection="1">
      <alignment vertical="center"/>
    </xf>
    <xf numFmtId="49" fontId="2" fillId="3" borderId="0" xfId="0" applyNumberFormat="1" applyFont="1" applyFill="1" applyBorder="1" applyAlignment="1" applyProtection="1">
      <alignment horizontal="right" vertical="center"/>
    </xf>
    <xf numFmtId="44" fontId="2" fillId="3" borderId="0" xfId="0" applyNumberFormat="1" applyFont="1" applyFill="1" applyBorder="1" applyAlignment="1" applyProtection="1">
      <alignment vertical="center"/>
    </xf>
    <xf numFmtId="44" fontId="2" fillId="3" borderId="0" xfId="0" applyNumberFormat="1" applyFont="1" applyFill="1" applyBorder="1" applyAlignment="1" applyProtection="1">
      <alignment horizontal="center" vertical="center"/>
    </xf>
    <xf numFmtId="9" fontId="2" fillId="3" borderId="0" xfId="0" applyNumberFormat="1" applyFont="1" applyFill="1" applyBorder="1" applyAlignment="1" applyProtection="1">
      <alignment vertical="center"/>
    </xf>
    <xf numFmtId="49" fontId="0" fillId="3" borderId="0" xfId="0" applyNumberFormat="1" applyFill="1" applyAlignment="1" applyProtection="1">
      <alignment horizontal="center" vertical="center" wrapText="1"/>
    </xf>
    <xf numFmtId="49" fontId="0" fillId="3" borderId="19" xfId="0" applyNumberFormat="1" applyFill="1" applyBorder="1" applyAlignment="1" applyProtection="1">
      <alignment horizontal="center" vertical="center" wrapText="1"/>
    </xf>
    <xf numFmtId="49" fontId="0" fillId="3" borderId="0" xfId="0" applyNumberFormat="1" applyFill="1" applyBorder="1" applyAlignment="1" applyProtection="1">
      <alignment horizontal="center" vertical="center" wrapText="1"/>
    </xf>
    <xf numFmtId="49" fontId="0" fillId="5" borderId="3" xfId="0" applyNumberFormat="1" applyFill="1" applyBorder="1" applyAlignment="1" applyProtection="1">
      <alignment horizontal="center" vertical="center"/>
    </xf>
    <xf numFmtId="44" fontId="0" fillId="9" borderId="7" xfId="0" applyNumberFormat="1" applyFill="1" applyBorder="1" applyAlignment="1" applyProtection="1">
      <alignment horizontal="center" vertical="center" wrapText="1"/>
    </xf>
    <xf numFmtId="44" fontId="0" fillId="9" borderId="3" xfId="0" applyNumberFormat="1" applyFill="1" applyBorder="1" applyAlignment="1" applyProtection="1">
      <alignment vertical="center" wrapText="1"/>
    </xf>
    <xf numFmtId="44" fontId="2" fillId="3" borderId="6" xfId="0" applyNumberFormat="1" applyFont="1" applyFill="1" applyBorder="1" applyAlignment="1" applyProtection="1">
      <alignment vertical="center"/>
    </xf>
    <xf numFmtId="4" fontId="0" fillId="3" borderId="19" xfId="0" applyNumberFormat="1" applyFill="1" applyBorder="1" applyProtection="1"/>
    <xf numFmtId="0" fontId="17" fillId="3" borderId="0" xfId="8" applyFill="1" applyBorder="1" applyProtection="1"/>
    <xf numFmtId="4" fontId="0" fillId="3" borderId="0" xfId="0" applyNumberFormat="1" applyFill="1" applyBorder="1" applyProtection="1"/>
    <xf numFmtId="4" fontId="0" fillId="3" borderId="0" xfId="0" applyNumberFormat="1" applyFill="1" applyProtection="1"/>
    <xf numFmtId="9" fontId="28" fillId="10" borderId="2" xfId="3" applyFont="1" applyFill="1" applyBorder="1" applyAlignment="1" applyProtection="1">
      <alignment horizontal="right" vertical="center" wrapText="1"/>
    </xf>
    <xf numFmtId="44" fontId="0" fillId="8" borderId="1" xfId="0" applyNumberFormat="1" applyFill="1" applyBorder="1" applyAlignment="1" applyProtection="1">
      <alignment vertical="center" wrapText="1"/>
    </xf>
    <xf numFmtId="44" fontId="0" fillId="9" borderId="7" xfId="0" applyNumberFormat="1" applyFill="1" applyBorder="1" applyAlignment="1" applyProtection="1">
      <alignment vertical="center" wrapText="1"/>
    </xf>
    <xf numFmtId="9" fontId="28" fillId="9" borderId="2" xfId="3" applyFont="1" applyFill="1" applyBorder="1" applyAlignment="1" applyProtection="1">
      <alignment horizontal="right" vertical="center" wrapText="1"/>
    </xf>
    <xf numFmtId="44" fontId="0" fillId="9" borderId="1" xfId="0" applyNumberFormat="1" applyFill="1" applyBorder="1" applyAlignment="1" applyProtection="1">
      <alignment vertical="center" wrapText="1"/>
    </xf>
    <xf numFmtId="9" fontId="2" fillId="0" borderId="5" xfId="3" applyFont="1" applyBorder="1" applyAlignment="1" applyProtection="1">
      <alignment horizontal="right" vertical="center"/>
    </xf>
    <xf numFmtId="44" fontId="2" fillId="0" borderId="4" xfId="0" applyNumberFormat="1" applyFont="1" applyBorder="1" applyAlignment="1" applyProtection="1">
      <alignment vertical="center"/>
    </xf>
    <xf numFmtId="0" fontId="0" fillId="3" borderId="0" xfId="0" applyFill="1" applyAlignment="1" applyProtection="1">
      <alignment horizontal="right"/>
    </xf>
    <xf numFmtId="0" fontId="2" fillId="3" borderId="0" xfId="0" applyFont="1" applyFill="1" applyBorder="1" applyAlignment="1" applyProtection="1">
      <alignment horizontal="center" vertical="center"/>
    </xf>
    <xf numFmtId="0" fontId="40" fillId="3" borderId="19" xfId="0" applyFont="1" applyFill="1" applyBorder="1" applyProtection="1"/>
    <xf numFmtId="0" fontId="3" fillId="3" borderId="19" xfId="0" applyFont="1" applyFill="1" applyBorder="1" applyProtection="1"/>
    <xf numFmtId="0" fontId="4" fillId="3" borderId="19" xfId="0" applyFont="1" applyFill="1" applyBorder="1" applyProtection="1"/>
    <xf numFmtId="0" fontId="5" fillId="3" borderId="19" xfId="0" applyFont="1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right"/>
    </xf>
    <xf numFmtId="49" fontId="22" fillId="7" borderId="20" xfId="0" applyNumberFormat="1" applyFont="1" applyFill="1" applyBorder="1" applyAlignment="1" applyProtection="1">
      <alignment vertical="center" wrapText="1"/>
    </xf>
    <xf numFmtId="49" fontId="22" fillId="7" borderId="20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Protection="1"/>
    <xf numFmtId="44" fontId="0" fillId="13" borderId="5" xfId="0" applyNumberFormat="1" applyFill="1" applyBorder="1" applyAlignment="1" applyProtection="1"/>
    <xf numFmtId="9" fontId="0" fillId="8" borderId="7" xfId="0" applyNumberFormat="1" applyFill="1" applyBorder="1" applyAlignment="1" applyProtection="1">
      <alignment horizontal="right" vertical="center"/>
    </xf>
    <xf numFmtId="44" fontId="0" fillId="8" borderId="5" xfId="0" applyNumberFormat="1" applyFill="1" applyBorder="1" applyProtection="1"/>
    <xf numFmtId="44" fontId="0" fillId="13" borderId="7" xfId="0" applyNumberFormat="1" applyFill="1" applyBorder="1" applyAlignment="1" applyProtection="1"/>
    <xf numFmtId="44" fontId="0" fillId="8" borderId="7" xfId="0" applyNumberFormat="1" applyFill="1" applyBorder="1" applyProtection="1"/>
    <xf numFmtId="0" fontId="0" fillId="0" borderId="15" xfId="0" applyBorder="1" applyProtection="1"/>
    <xf numFmtId="44" fontId="0" fillId="0" borderId="17" xfId="0" applyNumberFormat="1" applyBorder="1" applyAlignment="1" applyProtection="1">
      <alignment horizontal="center" vertical="center"/>
    </xf>
    <xf numFmtId="44" fontId="0" fillId="13" borderId="14" xfId="0" applyNumberFormat="1" applyFill="1" applyBorder="1" applyAlignment="1" applyProtection="1"/>
    <xf numFmtId="9" fontId="0" fillId="8" borderId="14" xfId="0" applyNumberFormat="1" applyFill="1" applyBorder="1" applyAlignment="1" applyProtection="1">
      <alignment horizontal="right" vertical="center"/>
    </xf>
    <xf numFmtId="44" fontId="0" fillId="8" borderId="14" xfId="0" applyNumberFormat="1" applyFill="1" applyBorder="1" applyProtection="1"/>
    <xf numFmtId="0" fontId="8" fillId="3" borderId="0" xfId="0" applyFont="1" applyFill="1" applyAlignment="1" applyProtection="1">
      <alignment horizontal="right"/>
    </xf>
    <xf numFmtId="9" fontId="11" fillId="8" borderId="5" xfId="0" applyNumberFormat="1" applyFont="1" applyFill="1" applyBorder="1" applyAlignment="1" applyProtection="1">
      <alignment horizontal="right" vertical="center"/>
    </xf>
    <xf numFmtId="44" fontId="11" fillId="8" borderId="5" xfId="0" applyNumberFormat="1" applyFont="1" applyFill="1" applyBorder="1" applyProtection="1"/>
    <xf numFmtId="44" fontId="11" fillId="3" borderId="0" xfId="0" applyNumberFormat="1" applyFont="1" applyFill="1" applyBorder="1" applyAlignment="1" applyProtection="1">
      <alignment horizontal="center"/>
    </xf>
    <xf numFmtId="0" fontId="3" fillId="3" borderId="11" xfId="0" applyFont="1" applyFill="1" applyBorder="1" applyProtection="1"/>
    <xf numFmtId="0" fontId="9" fillId="3" borderId="0" xfId="0" applyFont="1" applyFill="1" applyAlignment="1" applyProtection="1">
      <alignment horizontal="center" vertical="center"/>
    </xf>
    <xf numFmtId="0" fontId="18" fillId="3" borderId="0" xfId="8" applyFont="1" applyFill="1" applyAlignment="1" applyProtection="1">
      <alignment vertical="center" wrapText="1"/>
    </xf>
    <xf numFmtId="0" fontId="35" fillId="3" borderId="26" xfId="0" applyFont="1" applyFill="1" applyBorder="1" applyAlignment="1" applyProtection="1">
      <alignment horizontal="left" vertical="center"/>
    </xf>
    <xf numFmtId="0" fontId="0" fillId="3" borderId="26" xfId="0" applyFill="1" applyBorder="1" applyProtection="1"/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 applyProtection="1"/>
    <xf numFmtId="0" fontId="0" fillId="3" borderId="0" xfId="0" applyFill="1" applyAlignment="1" applyProtection="1">
      <alignment horizontal="justify"/>
    </xf>
    <xf numFmtId="0" fontId="0" fillId="3" borderId="0" xfId="0" applyFill="1" applyAlignment="1" applyProtection="1">
      <alignment horizontal="justify" vertical="center" wrapText="1"/>
    </xf>
    <xf numFmtId="0" fontId="0" fillId="3" borderId="0" xfId="0" applyFill="1" applyBorder="1" applyAlignment="1" applyProtection="1">
      <alignment horizontal="justify" vertical="center" wrapText="1"/>
    </xf>
    <xf numFmtId="0" fontId="20" fillId="6" borderId="7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/>
    </xf>
    <xf numFmtId="0" fontId="8" fillId="3" borderId="0" xfId="0" applyFont="1" applyFill="1" applyBorder="1" applyAlignment="1" applyProtection="1">
      <alignment horizontal="center" vertical="top"/>
    </xf>
    <xf numFmtId="0" fontId="41" fillId="3" borderId="0" xfId="0" applyFont="1" applyFill="1"/>
    <xf numFmtId="9" fontId="0" fillId="5" borderId="7" xfId="0" applyNumberFormat="1" applyFill="1" applyBorder="1" applyAlignment="1" applyProtection="1">
      <alignment horizontal="center" vertical="center"/>
    </xf>
    <xf numFmtId="1" fontId="28" fillId="11" borderId="7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49" fontId="20" fillId="6" borderId="7" xfId="0" applyNumberFormat="1" applyFont="1" applyFill="1" applyBorder="1" applyAlignment="1" applyProtection="1">
      <alignment horizontal="center" vertical="center" wrapText="1"/>
    </xf>
    <xf numFmtId="49" fontId="20" fillId="9" borderId="7" xfId="0" applyNumberFormat="1" applyFont="1" applyFill="1" applyBorder="1" applyAlignment="1" applyProtection="1">
      <alignment horizontal="center" vertical="center" wrapText="1"/>
    </xf>
    <xf numFmtId="0" fontId="20" fillId="3" borderId="0" xfId="0" applyFont="1" applyFill="1" applyProtection="1"/>
    <xf numFmtId="49" fontId="8" fillId="5" borderId="7" xfId="0" applyNumberFormat="1" applyFont="1" applyFill="1" applyBorder="1" applyAlignment="1" applyProtection="1">
      <alignment horizontal="center" vertical="center" wrapText="1"/>
    </xf>
    <xf numFmtId="49" fontId="8" fillId="7" borderId="7" xfId="0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 applyProtection="1"/>
    <xf numFmtId="0" fontId="8" fillId="0" borderId="0" xfId="0" applyFont="1" applyProtection="1"/>
    <xf numFmtId="0" fontId="8" fillId="5" borderId="7" xfId="0" applyNumberFormat="1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vertical="top"/>
    </xf>
    <xf numFmtId="0" fontId="8" fillId="3" borderId="0" xfId="0" applyFont="1" applyFill="1" applyBorder="1" applyAlignment="1" applyProtection="1">
      <alignment horizontal="left" vertical="top"/>
    </xf>
    <xf numFmtId="44" fontId="0" fillId="3" borderId="0" xfId="0" applyNumberFormat="1" applyFill="1" applyProtection="1"/>
    <xf numFmtId="0" fontId="12" fillId="0" borderId="0" xfId="0" applyFont="1" applyProtection="1"/>
    <xf numFmtId="49" fontId="12" fillId="3" borderId="11" xfId="0" applyNumberFormat="1" applyFont="1" applyFill="1" applyBorder="1" applyAlignment="1" applyProtection="1">
      <alignment horizontal="center" vertical="center"/>
    </xf>
    <xf numFmtId="44" fontId="2" fillId="0" borderId="7" xfId="3" applyNumberFormat="1" applyFont="1" applyBorder="1" applyAlignment="1" applyProtection="1">
      <alignment horizontal="center" vertic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44" fontId="2" fillId="3" borderId="0" xfId="0" applyNumberFormat="1" applyFont="1" applyFill="1" applyBorder="1" applyAlignment="1" applyProtection="1">
      <alignment horizontal="right" vertical="center"/>
    </xf>
    <xf numFmtId="44" fontId="2" fillId="3" borderId="0" xfId="0" applyNumberFormat="1" applyFont="1" applyFill="1" applyBorder="1" applyAlignment="1" applyProtection="1">
      <alignment horizontal="left" vertical="center"/>
    </xf>
    <xf numFmtId="49" fontId="20" fillId="6" borderId="8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Border="1" applyAlignment="1" applyProtection="1">
      <alignment vertical="center" wrapText="1"/>
      <protection locked="0"/>
    </xf>
    <xf numFmtId="1" fontId="0" fillId="9" borderId="7" xfId="0" applyNumberFormat="1" applyFill="1" applyBorder="1" applyAlignment="1" applyProtection="1">
      <alignment vertical="center" wrapText="1"/>
    </xf>
    <xf numFmtId="49" fontId="8" fillId="5" borderId="9" xfId="0" applyNumberFormat="1" applyFont="1" applyFill="1" applyBorder="1" applyAlignment="1" applyProtection="1">
      <alignment horizontal="center" vertical="center" wrapText="1"/>
    </xf>
    <xf numFmtId="49" fontId="0" fillId="5" borderId="1" xfId="0" applyNumberFormat="1" applyFill="1" applyBorder="1" applyAlignment="1" applyProtection="1">
      <alignment horizontal="center" vertical="center"/>
    </xf>
    <xf numFmtId="49" fontId="0" fillId="9" borderId="7" xfId="0" applyNumberFormat="1" applyFill="1" applyBorder="1" applyAlignment="1" applyProtection="1">
      <alignment vertical="center" wrapText="1"/>
    </xf>
    <xf numFmtId="0" fontId="0" fillId="3" borderId="0" xfId="0" applyFill="1" applyBorder="1" applyAlignment="1">
      <alignment horizontal="right"/>
    </xf>
    <xf numFmtId="44" fontId="0" fillId="3" borderId="0" xfId="0" applyNumberFormat="1" applyFill="1"/>
    <xf numFmtId="0" fontId="0" fillId="3" borderId="0" xfId="0" applyFill="1" applyBorder="1" applyAlignment="1">
      <alignment horizontal="right" vertical="center"/>
    </xf>
    <xf numFmtId="0" fontId="42" fillId="0" borderId="0" xfId="0" applyFont="1"/>
    <xf numFmtId="0" fontId="2" fillId="3" borderId="0" xfId="0" applyFont="1" applyFill="1" applyAlignment="1" applyProtection="1">
      <alignment horizontal="right"/>
    </xf>
    <xf numFmtId="44" fontId="11" fillId="3" borderId="0" xfId="0" applyNumberFormat="1" applyFont="1" applyFill="1" applyBorder="1" applyAlignment="1" applyProtection="1">
      <alignment horizontal="center" wrapText="1"/>
    </xf>
    <xf numFmtId="49" fontId="0" fillId="3" borderId="10" xfId="0" applyNumberFormat="1" applyFill="1" applyBorder="1" applyAlignment="1" applyProtection="1">
      <alignment vertical="center" wrapText="1"/>
    </xf>
    <xf numFmtId="49" fontId="0" fillId="3" borderId="9" xfId="0" applyNumberFormat="1" applyFill="1" applyBorder="1" applyAlignment="1" applyProtection="1">
      <alignment vertical="center" wrapText="1"/>
    </xf>
    <xf numFmtId="0" fontId="18" fillId="3" borderId="0" xfId="8" applyFont="1" applyFill="1" applyAlignment="1" applyProtection="1">
      <alignment horizontal="justify" vertical="center" wrapText="1"/>
    </xf>
    <xf numFmtId="0" fontId="8" fillId="3" borderId="12" xfId="0" quotePrefix="1" applyFont="1" applyFill="1" applyBorder="1" applyAlignment="1" applyProtection="1">
      <alignment horizontal="justify" vertical="center" wrapText="1"/>
    </xf>
    <xf numFmtId="0" fontId="8" fillId="3" borderId="18" xfId="0" quotePrefix="1" applyFont="1" applyFill="1" applyBorder="1" applyAlignment="1" applyProtection="1">
      <alignment horizontal="justify" vertical="center" wrapText="1"/>
    </xf>
    <xf numFmtId="0" fontId="8" fillId="3" borderId="13" xfId="0" quotePrefix="1" applyFont="1" applyFill="1" applyBorder="1" applyAlignment="1" applyProtection="1">
      <alignment horizontal="justify" vertical="center" wrapText="1"/>
    </xf>
    <xf numFmtId="0" fontId="8" fillId="3" borderId="6" xfId="0" quotePrefix="1" applyFont="1" applyFill="1" applyBorder="1" applyAlignment="1" applyProtection="1">
      <alignment horizontal="justify" vertical="center" wrapText="1"/>
    </xf>
    <xf numFmtId="0" fontId="8" fillId="3" borderId="11" xfId="0" quotePrefix="1" applyFont="1" applyFill="1" applyBorder="1" applyAlignment="1" applyProtection="1">
      <alignment horizontal="justify" vertical="center" wrapText="1"/>
    </xf>
    <xf numFmtId="0" fontId="8" fillId="3" borderId="4" xfId="0" quotePrefix="1" applyFont="1" applyFill="1" applyBorder="1" applyAlignment="1" applyProtection="1">
      <alignment horizontal="justify" vertical="center" wrapText="1"/>
    </xf>
    <xf numFmtId="0" fontId="0" fillId="3" borderId="8" xfId="0" applyFill="1" applyBorder="1" applyAlignment="1" applyProtection="1">
      <alignment horizontal="justify" vertical="center"/>
    </xf>
    <xf numFmtId="0" fontId="0" fillId="3" borderId="10" xfId="0" applyFill="1" applyBorder="1" applyAlignment="1" applyProtection="1">
      <alignment horizontal="justify" vertical="center"/>
    </xf>
    <xf numFmtId="0" fontId="0" fillId="3" borderId="9" xfId="0" applyFill="1" applyBorder="1" applyAlignment="1" applyProtection="1">
      <alignment horizontal="justify" vertical="center"/>
    </xf>
    <xf numFmtId="0" fontId="0" fillId="3" borderId="0" xfId="0" quotePrefix="1" applyFill="1" applyBorder="1" applyAlignment="1" applyProtection="1">
      <alignment horizontal="center" vertical="center" wrapText="1"/>
    </xf>
    <xf numFmtId="0" fontId="0" fillId="3" borderId="0" xfId="0" quotePrefix="1" applyFill="1" applyBorder="1" applyAlignment="1" applyProtection="1">
      <alignment horizontal="justify" vertical="top" wrapText="1"/>
    </xf>
    <xf numFmtId="0" fontId="0" fillId="3" borderId="7" xfId="0" applyFill="1" applyBorder="1" applyAlignment="1" applyProtection="1">
      <alignment horizontal="justify" vertical="center" wrapText="1"/>
    </xf>
    <xf numFmtId="0" fontId="0" fillId="3" borderId="0" xfId="0" applyFill="1" applyAlignment="1" applyProtection="1">
      <alignment horizontal="justify" vertical="center" wrapText="1"/>
    </xf>
    <xf numFmtId="0" fontId="8" fillId="3" borderId="7" xfId="0" applyFont="1" applyFill="1" applyBorder="1" applyAlignment="1" applyProtection="1">
      <alignment horizontal="justify" vertical="center" wrapText="1"/>
    </xf>
    <xf numFmtId="0" fontId="0" fillId="3" borderId="7" xfId="0" applyFill="1" applyBorder="1" applyAlignment="1" applyProtection="1">
      <alignment horizontal="justify" vertical="center"/>
    </xf>
    <xf numFmtId="0" fontId="0" fillId="3" borderId="8" xfId="0" applyFill="1" applyBorder="1" applyAlignment="1" applyProtection="1">
      <alignment horizontal="justify" vertical="center" wrapText="1"/>
    </xf>
    <xf numFmtId="0" fontId="0" fillId="3" borderId="10" xfId="0" applyFill="1" applyBorder="1" applyAlignment="1" applyProtection="1">
      <alignment horizontal="justify" vertical="center" wrapText="1"/>
    </xf>
    <xf numFmtId="0" fontId="0" fillId="3" borderId="9" xfId="0" applyFill="1" applyBorder="1" applyAlignment="1" applyProtection="1">
      <alignment horizontal="justify" vertical="center" wrapText="1"/>
    </xf>
    <xf numFmtId="0" fontId="11" fillId="3" borderId="28" xfId="0" applyFont="1" applyFill="1" applyBorder="1" applyAlignment="1">
      <alignment horizontal="left" wrapText="1"/>
    </xf>
    <xf numFmtId="0" fontId="0" fillId="3" borderId="7" xfId="0" quotePrefix="1" applyFill="1" applyBorder="1" applyAlignment="1" applyProtection="1">
      <alignment horizontal="justify" vertical="top" wrapText="1"/>
    </xf>
    <xf numFmtId="0" fontId="0" fillId="3" borderId="0" xfId="0" applyFill="1" applyAlignment="1" applyProtection="1">
      <alignment horizontal="left"/>
    </xf>
    <xf numFmtId="0" fontId="8" fillId="3" borderId="0" xfId="0" applyFont="1" applyFill="1" applyAlignment="1" applyProtection="1">
      <alignment horizontal="justify" vertical="center" wrapText="1"/>
    </xf>
    <xf numFmtId="0" fontId="0" fillId="3" borderId="0" xfId="0" applyFill="1" applyAlignment="1" applyProtection="1">
      <alignment horizontal="justify" vertical="center"/>
    </xf>
    <xf numFmtId="0" fontId="8" fillId="3" borderId="0" xfId="0" applyFont="1" applyFill="1" applyAlignment="1" applyProtection="1">
      <alignment horizontal="justify" vertical="center"/>
    </xf>
    <xf numFmtId="0" fontId="22" fillId="3" borderId="0" xfId="0" applyFont="1" applyFill="1" applyBorder="1" applyAlignment="1" applyProtection="1">
      <alignment horizontal="justify" vertical="center"/>
    </xf>
    <xf numFmtId="0" fontId="28" fillId="3" borderId="0" xfId="0" applyFont="1" applyFill="1" applyBorder="1" applyAlignment="1" applyProtection="1">
      <alignment horizontal="justify" vertical="center"/>
    </xf>
    <xf numFmtId="0" fontId="8" fillId="3" borderId="0" xfId="0" applyFont="1" applyFill="1" applyAlignment="1" applyProtection="1">
      <alignment horizontal="justify" vertical="top" wrapText="1"/>
    </xf>
    <xf numFmtId="0" fontId="0" fillId="3" borderId="18" xfId="0" applyFill="1" applyBorder="1" applyAlignment="1">
      <alignment horizontal="center" vertical="center" wrapText="1"/>
    </xf>
    <xf numFmtId="49" fontId="8" fillId="5" borderId="20" xfId="0" applyNumberFormat="1" applyFont="1" applyFill="1" applyBorder="1" applyAlignment="1" applyProtection="1">
      <alignment horizontal="center" vertical="center" wrapText="1"/>
    </xf>
    <xf numFmtId="44" fontId="0" fillId="13" borderId="5" xfId="0" applyNumberFormat="1" applyFill="1" applyBorder="1" applyAlignment="1" applyProtection="1">
      <alignment horizontal="center" vertical="center"/>
    </xf>
    <xf numFmtId="44" fontId="0" fillId="13" borderId="7" xfId="0" applyNumberFormat="1" applyFill="1" applyBorder="1" applyAlignment="1" applyProtection="1">
      <alignment horizontal="center" vertical="center"/>
    </xf>
    <xf numFmtId="49" fontId="20" fillId="6" borderId="27" xfId="0" applyNumberFormat="1" applyFont="1" applyFill="1" applyBorder="1" applyAlignment="1" applyProtection="1">
      <alignment horizontal="center" vertical="center" wrapText="1"/>
    </xf>
    <xf numFmtId="49" fontId="20" fillId="6" borderId="19" xfId="0" applyNumberFormat="1" applyFont="1" applyFill="1" applyBorder="1" applyAlignment="1" applyProtection="1">
      <alignment horizontal="center" vertical="center" wrapText="1"/>
    </xf>
    <xf numFmtId="49" fontId="20" fillId="6" borderId="21" xfId="0" applyNumberFormat="1" applyFont="1" applyFill="1" applyBorder="1" applyAlignment="1" applyProtection="1">
      <alignment horizontal="center" vertical="center" wrapText="1"/>
    </xf>
    <xf numFmtId="44" fontId="0" fillId="13" borderId="14" xfId="0" applyNumberFormat="1" applyFill="1" applyBorder="1" applyAlignment="1" applyProtection="1">
      <alignment horizontal="center"/>
    </xf>
    <xf numFmtId="44" fontId="11" fillId="5" borderId="5" xfId="0" applyNumberFormat="1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44" fontId="0" fillId="0" borderId="7" xfId="0" applyNumberFormat="1" applyBorder="1" applyProtection="1"/>
    <xf numFmtId="44" fontId="0" fillId="0" borderId="4" xfId="0" applyNumberFormat="1" applyBorder="1" applyAlignment="1" applyProtection="1">
      <alignment horizontal="center" vertical="center"/>
    </xf>
    <xf numFmtId="44" fontId="0" fillId="0" borderId="9" xfId="0" applyNumberFormat="1" applyBorder="1" applyAlignment="1" applyProtection="1">
      <alignment horizontal="center" vertical="center"/>
    </xf>
    <xf numFmtId="0" fontId="17" fillId="3" borderId="0" xfId="8" applyFill="1" applyBorder="1" applyAlignment="1" applyProtection="1">
      <alignment horizontal="left" vertical="center" wrapText="1"/>
    </xf>
    <xf numFmtId="49" fontId="20" fillId="6" borderId="7" xfId="0" applyNumberFormat="1" applyFont="1" applyFill="1" applyBorder="1" applyAlignment="1" applyProtection="1">
      <alignment horizontal="center" vertical="center" wrapText="1"/>
    </xf>
    <xf numFmtId="49" fontId="8" fillId="5" borderId="7" xfId="0" applyNumberFormat="1" applyFont="1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9" borderId="7" xfId="0" applyFill="1" applyBorder="1" applyAlignment="1" applyProtection="1">
      <alignment horizontal="center"/>
    </xf>
    <xf numFmtId="49" fontId="2" fillId="3" borderId="10" xfId="0" applyNumberFormat="1" applyFont="1" applyFill="1" applyBorder="1" applyAlignment="1" applyProtection="1">
      <alignment horizontal="right" vertical="center"/>
    </xf>
    <xf numFmtId="49" fontId="2" fillId="3" borderId="9" xfId="0" applyNumberFormat="1" applyFont="1" applyFill="1" applyBorder="1" applyAlignment="1" applyProtection="1">
      <alignment horizontal="right" vertical="center"/>
    </xf>
    <xf numFmtId="0" fontId="1" fillId="5" borderId="8" xfId="0" applyFont="1" applyFill="1" applyBorder="1" applyAlignment="1" applyProtection="1">
      <alignment wrapText="1"/>
    </xf>
    <xf numFmtId="0" fontId="1" fillId="5" borderId="10" xfId="0" applyFont="1" applyFill="1" applyBorder="1" applyAlignment="1" applyProtection="1">
      <alignment wrapText="1"/>
    </xf>
    <xf numFmtId="0" fontId="1" fillId="5" borderId="9" xfId="0" applyFont="1" applyFill="1" applyBorder="1" applyAlignment="1" applyProtection="1">
      <alignment wrapText="1"/>
    </xf>
    <xf numFmtId="0" fontId="0" fillId="5" borderId="7" xfId="0" applyFill="1" applyBorder="1" applyAlignment="1" applyProtection="1"/>
    <xf numFmtId="0" fontId="21" fillId="6" borderId="8" xfId="0" applyFont="1" applyFill="1" applyBorder="1" applyProtection="1"/>
    <xf numFmtId="0" fontId="21" fillId="6" borderId="10" xfId="0" applyFont="1" applyFill="1" applyBorder="1" applyProtection="1"/>
    <xf numFmtId="0" fontId="21" fillId="6" borderId="9" xfId="0" applyFont="1" applyFill="1" applyBorder="1" applyProtection="1"/>
    <xf numFmtId="0" fontId="0" fillId="3" borderId="7" xfId="0" applyFill="1" applyBorder="1" applyAlignment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0" fontId="21" fillId="6" borderId="8" xfId="7" applyFont="1" applyFill="1" applyBorder="1" applyProtection="1"/>
    <xf numFmtId="0" fontId="21" fillId="6" borderId="10" xfId="7" applyFont="1" applyFill="1" applyBorder="1" applyProtection="1"/>
    <xf numFmtId="0" fontId="21" fillId="6" borderId="9" xfId="7" applyFont="1" applyFill="1" applyBorder="1" applyProtection="1"/>
    <xf numFmtId="0" fontId="0" fillId="0" borderId="15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44" fontId="0" fillId="0" borderId="14" xfId="0" applyNumberFormat="1" applyBorder="1" applyProtection="1"/>
    <xf numFmtId="44" fontId="11" fillId="3" borderId="23" xfId="0" applyNumberFormat="1" applyFont="1" applyFill="1" applyBorder="1" applyAlignment="1" applyProtection="1">
      <alignment horizontal="center"/>
    </xf>
    <xf numFmtId="44" fontId="11" fillId="3" borderId="24" xfId="0" applyNumberFormat="1" applyFont="1" applyFill="1" applyBorder="1" applyAlignment="1" applyProtection="1">
      <alignment horizontal="center"/>
    </xf>
    <xf numFmtId="44" fontId="11" fillId="3" borderId="25" xfId="0" applyNumberFormat="1" applyFont="1" applyFill="1" applyBorder="1" applyAlignment="1" applyProtection="1">
      <alignment horizontal="center"/>
    </xf>
    <xf numFmtId="0" fontId="20" fillId="9" borderId="14" xfId="0" applyFont="1" applyFill="1" applyBorder="1" applyAlignment="1" applyProtection="1">
      <alignment horizontal="center"/>
    </xf>
    <xf numFmtId="44" fontId="29" fillId="3" borderId="5" xfId="0" applyNumberFormat="1" applyFont="1" applyFill="1" applyBorder="1" applyAlignment="1" applyProtection="1">
      <alignment horizontal="center"/>
    </xf>
    <xf numFmtId="0" fontId="29" fillId="3" borderId="5" xfId="0" applyFont="1" applyFill="1" applyBorder="1" applyAlignment="1" applyProtection="1">
      <alignment horizontal="center"/>
    </xf>
    <xf numFmtId="0" fontId="20" fillId="9" borderId="15" xfId="0" applyFont="1" applyFill="1" applyBorder="1" applyAlignment="1" applyProtection="1">
      <alignment horizontal="center"/>
    </xf>
    <xf numFmtId="0" fontId="20" fillId="9" borderId="16" xfId="0" applyFont="1" applyFill="1" applyBorder="1" applyAlignment="1" applyProtection="1">
      <alignment horizontal="center"/>
    </xf>
    <xf numFmtId="0" fontId="20" fillId="9" borderId="17" xfId="0" applyFont="1" applyFill="1" applyBorder="1" applyAlignment="1" applyProtection="1">
      <alignment horizontal="center"/>
    </xf>
    <xf numFmtId="44" fontId="29" fillId="3" borderId="23" xfId="0" applyNumberFormat="1" applyFont="1" applyFill="1" applyBorder="1" applyAlignment="1" applyProtection="1">
      <alignment horizontal="right"/>
    </xf>
    <xf numFmtId="44" fontId="29" fillId="3" borderId="24" xfId="0" applyNumberFormat="1" applyFont="1" applyFill="1" applyBorder="1" applyAlignment="1" applyProtection="1">
      <alignment horizontal="right"/>
    </xf>
    <xf numFmtId="44" fontId="29" fillId="3" borderId="25" xfId="0" applyNumberFormat="1" applyFont="1" applyFill="1" applyBorder="1" applyAlignment="1" applyProtection="1">
      <alignment horizontal="right"/>
    </xf>
    <xf numFmtId="44" fontId="11" fillId="3" borderId="18" xfId="0" applyNumberFormat="1" applyFont="1" applyFill="1" applyBorder="1" applyAlignment="1" applyProtection="1">
      <alignment horizontal="center" wrapText="1"/>
    </xf>
    <xf numFmtId="49" fontId="20" fillId="6" borderId="8" xfId="0" applyNumberFormat="1" applyFont="1" applyFill="1" applyBorder="1" applyAlignment="1" applyProtection="1">
      <alignment horizontal="center" vertical="center" wrapText="1"/>
    </xf>
    <xf numFmtId="49" fontId="20" fillId="6" borderId="10" xfId="0" applyNumberFormat="1" applyFont="1" applyFill="1" applyBorder="1" applyAlignment="1" applyProtection="1">
      <alignment horizontal="center" vertical="center" wrapText="1"/>
    </xf>
    <xf numFmtId="49" fontId="20" fillId="6" borderId="9" xfId="0" applyNumberFormat="1" applyFont="1" applyFill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right" vertical="center"/>
    </xf>
    <xf numFmtId="0" fontId="20" fillId="6" borderId="14" xfId="0" applyFont="1" applyFill="1" applyBorder="1" applyAlignment="1" applyProtection="1">
      <alignment horizontal="center"/>
    </xf>
    <xf numFmtId="44" fontId="8" fillId="3" borderId="5" xfId="0" applyNumberFormat="1" applyFont="1" applyFill="1" applyBorder="1" applyAlignment="1" applyProtection="1">
      <alignment horizontal="center"/>
    </xf>
    <xf numFmtId="0" fontId="22" fillId="5" borderId="11" xfId="9" applyFont="1" applyFill="1" applyBorder="1" applyAlignment="1" applyProtection="1">
      <alignment horizontal="center"/>
    </xf>
    <xf numFmtId="49" fontId="22" fillId="3" borderId="11" xfId="9" applyNumberFormat="1" applyFont="1" applyFill="1" applyBorder="1" applyAlignment="1" applyProtection="1">
      <alignment horizontal="center" vertical="center"/>
    </xf>
    <xf numFmtId="44" fontId="0" fillId="3" borderId="5" xfId="0" applyNumberForma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29" fillId="3" borderId="0" xfId="0" applyFont="1" applyFill="1" applyAlignment="1">
      <alignment horizontal="center" wrapText="1"/>
    </xf>
    <xf numFmtId="0" fontId="32" fillId="14" borderId="7" xfId="0" applyFont="1" applyFill="1" applyBorder="1" applyAlignment="1" applyProtection="1">
      <alignment horizontal="center" vertical="center"/>
    </xf>
    <xf numFmtId="44" fontId="33" fillId="3" borderId="7" xfId="0" applyNumberFormat="1" applyFont="1" applyFill="1" applyBorder="1" applyAlignment="1" applyProtection="1">
      <alignment horizontal="right" vertical="center"/>
    </xf>
    <xf numFmtId="0" fontId="33" fillId="3" borderId="7" xfId="0" applyFont="1" applyFill="1" applyBorder="1" applyAlignment="1" applyProtection="1">
      <alignment horizontal="right" vertical="center"/>
    </xf>
    <xf numFmtId="49" fontId="31" fillId="3" borderId="16" xfId="9" applyNumberFormat="1" applyFont="1" applyFill="1" applyBorder="1" applyAlignment="1" applyProtection="1">
      <alignment horizontal="center" vertical="center"/>
    </xf>
    <xf numFmtId="0" fontId="32" fillId="15" borderId="7" xfId="0" applyFont="1" applyFill="1" applyBorder="1" applyAlignment="1" applyProtection="1">
      <alignment horizontal="left" vertical="center" wrapText="1"/>
    </xf>
    <xf numFmtId="0" fontId="33" fillId="3" borderId="7" xfId="0" applyNumberFormat="1" applyFont="1" applyFill="1" applyBorder="1" applyAlignment="1" applyProtection="1">
      <alignment horizontal="left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49" fontId="20" fillId="6" borderId="15" xfId="0" applyNumberFormat="1" applyFont="1" applyFill="1" applyBorder="1" applyAlignment="1">
      <alignment horizontal="center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5" fillId="5" borderId="23" xfId="0" applyNumberFormat="1" applyFont="1" applyFill="1" applyBorder="1" applyAlignment="1">
      <alignment horizontal="center"/>
    </xf>
    <xf numFmtId="0" fontId="25" fillId="5" borderId="25" xfId="0" applyNumberFormat="1" applyFont="1" applyFill="1" applyBorder="1" applyAlignment="1">
      <alignment horizontal="center"/>
    </xf>
    <xf numFmtId="0" fontId="20" fillId="6" borderId="15" xfId="0" applyNumberFormat="1" applyFont="1" applyFill="1" applyBorder="1" applyAlignment="1">
      <alignment horizontal="center" vertical="center" wrapText="1"/>
    </xf>
    <xf numFmtId="0" fontId="20" fillId="6" borderId="16" xfId="0" applyNumberFormat="1" applyFont="1" applyFill="1" applyBorder="1" applyAlignment="1">
      <alignment horizontal="center" vertical="center" wrapText="1"/>
    </xf>
    <xf numFmtId="0" fontId="20" fillId="6" borderId="17" xfId="0" applyNumberFormat="1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/>
    </xf>
    <xf numFmtId="0" fontId="25" fillId="5" borderId="24" xfId="0" applyFont="1" applyFill="1" applyBorder="1" applyAlignment="1">
      <alignment horizontal="center"/>
    </xf>
    <xf numFmtId="0" fontId="25" fillId="5" borderId="25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/>
    </xf>
    <xf numFmtId="0" fontId="26" fillId="9" borderId="13" xfId="0" applyFont="1" applyFill="1" applyBorder="1" applyAlignment="1">
      <alignment horizontal="center"/>
    </xf>
    <xf numFmtId="0" fontId="17" fillId="3" borderId="0" xfId="8" applyFill="1" applyAlignment="1">
      <alignment horizontal="justify" vertic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44" fontId="0" fillId="0" borderId="5" xfId="0" applyNumberFormat="1" applyBorder="1"/>
    <xf numFmtId="44" fontId="0" fillId="5" borderId="5" xfId="0" applyNumberFormat="1" applyFill="1" applyBorder="1" applyAlignment="1">
      <alignment horizontal="center" vertical="center"/>
    </xf>
    <xf numFmtId="44" fontId="0" fillId="5" borderId="7" xfId="0" applyNumberFormat="1" applyFill="1" applyBorder="1" applyAlignment="1">
      <alignment horizontal="center" vertical="center"/>
    </xf>
    <xf numFmtId="44" fontId="0" fillId="5" borderId="6" xfId="0" applyNumberFormat="1" applyFill="1" applyBorder="1" applyAlignment="1">
      <alignment horizontal="center"/>
    </xf>
    <xf numFmtId="44" fontId="0" fillId="5" borderId="4" xfId="0" applyNumberForma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44" fontId="0" fillId="0" borderId="14" xfId="0" applyNumberFormat="1" applyBorder="1"/>
    <xf numFmtId="44" fontId="43" fillId="13" borderId="15" xfId="3" applyNumberFormat="1" applyFont="1" applyFill="1" applyBorder="1" applyAlignment="1" applyProtection="1">
      <alignment horizontal="center" vertical="center"/>
      <protection locked="0"/>
    </xf>
    <xf numFmtId="44" fontId="43" fillId="13" borderId="17" xfId="3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49" fontId="20" fillId="6" borderId="16" xfId="0" applyNumberFormat="1" applyFont="1" applyFill="1" applyBorder="1" applyAlignment="1">
      <alignment horizontal="center" vertical="center" wrapText="1"/>
    </xf>
    <xf numFmtId="49" fontId="8" fillId="5" borderId="15" xfId="0" applyNumberFormat="1" applyFont="1" applyFill="1" applyBorder="1" applyAlignment="1">
      <alignment horizontal="center" vertical="center" wrapText="1"/>
    </xf>
    <xf numFmtId="49" fontId="8" fillId="5" borderId="17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wrapText="1"/>
    </xf>
    <xf numFmtId="0" fontId="0" fillId="10" borderId="0" xfId="0" applyFill="1"/>
    <xf numFmtId="44" fontId="34" fillId="3" borderId="5" xfId="0" applyNumberFormat="1" applyFont="1" applyFill="1" applyBorder="1" applyAlignment="1">
      <alignment horizontal="right"/>
    </xf>
    <xf numFmtId="44" fontId="34" fillId="3" borderId="5" xfId="0" applyNumberFormat="1" applyFont="1" applyFill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44" fontId="29" fillId="3" borderId="5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49" fontId="34" fillId="3" borderId="5" xfId="0" applyNumberFormat="1" applyFont="1" applyFill="1" applyBorder="1" applyAlignment="1">
      <alignment horizontal="right" vertical="center" wrapText="1"/>
    </xf>
    <xf numFmtId="44" fontId="34" fillId="3" borderId="5" xfId="0" applyNumberFormat="1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</cellXfs>
  <cellStyles count="13">
    <cellStyle name="20% - Èmfasi1" xfId="7" builtinId="30"/>
    <cellStyle name="Cel·la" xfId="12" xr:uid="{D4ECD977-FFD7-4BFA-BB06-99183B7A10F5}"/>
    <cellStyle name="Cel·la de comprovació" xfId="11" builtinId="23" customBuiltin="1"/>
    <cellStyle name="Neutral" xfId="9" builtinId="28"/>
    <cellStyle name="Normal" xfId="0" builtinId="0" customBuiltin="1"/>
    <cellStyle name="Normal 2" xfId="1" xr:uid="{E1A9C311-2EA3-4B19-8DBF-3E57CDC4EC43}"/>
    <cellStyle name="Normal 2 2" xfId="5" xr:uid="{B4EEF122-09C7-45CE-90E0-9C8BF4E4489C}"/>
    <cellStyle name="Normal 3" xfId="4" xr:uid="{0E058609-2870-493D-93C8-45E83036A95B}"/>
    <cellStyle name="Normal 4 2" xfId="10" xr:uid="{D2D62985-4677-4EE4-BAC7-30215AB6EDE9}"/>
    <cellStyle name="Percentatge" xfId="3" builtinId="5" customBuiltin="1"/>
    <cellStyle name="Porcentaje 2" xfId="2" xr:uid="{F52CA7CD-28E4-4709-AE8A-2FF3AABEF11F}"/>
    <cellStyle name="Porcentaje 2 2" xfId="6" xr:uid="{A66220FF-1940-48F8-98DB-8EB3EF212FB8}"/>
    <cellStyle name="Text explicatiu" xfId="8" builtinId="53"/>
  </cellStyles>
  <dxfs count="19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4" tint="0.79998168889431442"/>
        </patternFill>
      </fill>
      <border>
        <bottom style="medium">
          <color auto="1"/>
        </bottom>
      </border>
    </dxf>
    <dxf>
      <border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Estil de taula pressupost" pivot="0" count="2" xr9:uid="{039240DD-C6B9-4227-B128-7BD617327C8B}">
      <tableStyleElement type="wholeTable" dxfId="18"/>
      <tableStyleElement type="headerRow" dxfId="17"/>
    </tableStyle>
  </tableStyles>
  <colors>
    <mruColors>
      <color rgb="FF9C0006"/>
      <color rgb="FF006100"/>
      <color rgb="FFC6ECCE"/>
      <color rgb="FFFFC7CE"/>
      <color rgb="FFD9D9D9"/>
      <color rgb="FFFF7D7D"/>
      <color rgb="FFFFB9B9"/>
      <color rgb="FFBFBFBF"/>
      <color rgb="FFE60000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9166</xdr:colOff>
      <xdr:row>1</xdr:row>
      <xdr:rowOff>62119</xdr:rowOff>
    </xdr:from>
    <xdr:to>
      <xdr:col>12</xdr:col>
      <xdr:colOff>716483</xdr:colOff>
      <xdr:row>3</xdr:row>
      <xdr:rowOff>79476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383305" y="-3477529"/>
          <a:ext cx="405100" cy="7872140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NUCLIS D'R+D EN ECONOMIA CIRCULAR ÀMBIT DELS RESIDUS 2022</a:t>
          </a:r>
        </a:p>
      </xdr:txBody>
    </xdr:sp>
    <xdr:clientData/>
  </xdr:twoCellAnchor>
  <xdr:twoCellAnchor editAs="oneCell">
    <xdr:from>
      <xdr:col>13</xdr:col>
      <xdr:colOff>337791</xdr:colOff>
      <xdr:row>1</xdr:row>
      <xdr:rowOff>53327</xdr:rowOff>
    </xdr:from>
    <xdr:to>
      <xdr:col>16</xdr:col>
      <xdr:colOff>758347</xdr:colOff>
      <xdr:row>3</xdr:row>
      <xdr:rowOff>98805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8145" y="247199"/>
          <a:ext cx="1912525" cy="433221"/>
        </a:xfrm>
        <a:prstGeom prst="rect">
          <a:avLst/>
        </a:prstGeom>
      </xdr:spPr>
    </xdr:pic>
    <xdr:clientData/>
  </xdr:twoCellAnchor>
  <xdr:twoCellAnchor>
    <xdr:from>
      <xdr:col>1</xdr:col>
      <xdr:colOff>18366</xdr:colOff>
      <xdr:row>9</xdr:row>
      <xdr:rowOff>0</xdr:rowOff>
    </xdr:from>
    <xdr:to>
      <xdr:col>2</xdr:col>
      <xdr:colOff>14657</xdr:colOff>
      <xdr:row>12</xdr:row>
      <xdr:rowOff>11205</xdr:rowOff>
    </xdr:to>
    <xdr:sp macro="" textlink="" fLocksText="0">
      <xdr:nvSpPr>
        <xdr:cNvPr id="5" name="Redondear rectángulo de esquina del mismo lado 3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14320" y="1890046"/>
          <a:ext cx="773205" cy="28764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</xdr:col>
      <xdr:colOff>39029</xdr:colOff>
      <xdr:row>12</xdr:row>
      <xdr:rowOff>188491</xdr:rowOff>
    </xdr:from>
    <xdr:to>
      <xdr:col>2</xdr:col>
      <xdr:colOff>11210</xdr:colOff>
      <xdr:row>14</xdr:row>
      <xdr:rowOff>2802</xdr:rowOff>
    </xdr:to>
    <xdr:sp macro="" textlink="" fLocksText="0">
      <xdr:nvSpPr>
        <xdr:cNvPr id="7" name="Redondear rectángulo de esquina del mismo lado 3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16510" y="2759010"/>
          <a:ext cx="576311" cy="25793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1</xdr:col>
      <xdr:colOff>28210</xdr:colOff>
      <xdr:row>14</xdr:row>
      <xdr:rowOff>183047</xdr:rowOff>
    </xdr:from>
    <xdr:to>
      <xdr:col>2</xdr:col>
      <xdr:colOff>357</xdr:colOff>
      <xdr:row>16</xdr:row>
      <xdr:rowOff>25394</xdr:rowOff>
    </xdr:to>
    <xdr:sp macro="" textlink="" fLocksText="0">
      <xdr:nvSpPr>
        <xdr:cNvPr id="10" name="Redondear rectángulo de esquina del mismo lado 3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687021" y="3524736"/>
          <a:ext cx="223347" cy="263500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1</xdr:col>
      <xdr:colOff>265257</xdr:colOff>
      <xdr:row>22</xdr:row>
      <xdr:rowOff>1</xdr:rowOff>
    </xdr:from>
    <xdr:to>
      <xdr:col>2</xdr:col>
      <xdr:colOff>324634</xdr:colOff>
      <xdr:row>23</xdr:row>
      <xdr:rowOff>1487</xdr:rowOff>
    </xdr:to>
    <xdr:sp macro="" textlink="" fLocksText="0">
      <xdr:nvSpPr>
        <xdr:cNvPr id="13" name="Redondear rectángulo de esquina del mismo lado 3">
          <a:extLst>
            <a:ext uri="{FF2B5EF4-FFF2-40B4-BE49-F238E27FC236}">
              <a16:creationId xmlns:a16="http://schemas.microsoft.com/office/drawing/2014/main" id="{00000000-0008-0000-00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800595" y="5541372"/>
          <a:ext cx="556106" cy="348744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t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6.1</a:t>
          </a:r>
        </a:p>
      </xdr:txBody>
    </xdr:sp>
    <xdr:clientData/>
  </xdr:twoCellAnchor>
  <xdr:twoCellAnchor>
    <xdr:from>
      <xdr:col>1</xdr:col>
      <xdr:colOff>31008</xdr:colOff>
      <xdr:row>16</xdr:row>
      <xdr:rowOff>190494</xdr:rowOff>
    </xdr:from>
    <xdr:to>
      <xdr:col>2</xdr:col>
      <xdr:colOff>3189</xdr:colOff>
      <xdr:row>18</xdr:row>
      <xdr:rowOff>0</xdr:rowOff>
    </xdr:to>
    <xdr:sp macro="" textlink="" fLocksText="0">
      <xdr:nvSpPr>
        <xdr:cNvPr id="15" name="Redondear rectángulo de esquina del mismo lado 3">
          <a:extLst>
            <a:ext uri="{FF2B5EF4-FFF2-40B4-BE49-F238E27FC236}">
              <a16:creationId xmlns:a16="http://schemas.microsoft.com/office/drawing/2014/main" id="{00000000-0008-0000-00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601129" y="3811373"/>
          <a:ext cx="391032" cy="25793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1</xdr:col>
      <xdr:colOff>33016</xdr:colOff>
      <xdr:row>19</xdr:row>
      <xdr:rowOff>1994</xdr:rowOff>
    </xdr:from>
    <xdr:to>
      <xdr:col>2</xdr:col>
      <xdr:colOff>5197</xdr:colOff>
      <xdr:row>20</xdr:row>
      <xdr:rowOff>10027</xdr:rowOff>
    </xdr:to>
    <xdr:sp macro="" textlink="" fLocksText="0">
      <xdr:nvSpPr>
        <xdr:cNvPr id="16" name="Redondear rectángulo de esquina del mismo lado 3">
          <a:extLst>
            <a:ext uri="{FF2B5EF4-FFF2-40B4-BE49-F238E27FC236}">
              <a16:creationId xmlns:a16="http://schemas.microsoft.com/office/drawing/2014/main" id="{00000000-0008-0000-00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76301" y="4521735"/>
          <a:ext cx="644704" cy="25793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1</xdr:col>
      <xdr:colOff>36376</xdr:colOff>
      <xdr:row>21</xdr:row>
      <xdr:rowOff>37033</xdr:rowOff>
    </xdr:from>
    <xdr:to>
      <xdr:col>2</xdr:col>
      <xdr:colOff>8557</xdr:colOff>
      <xdr:row>25</xdr:row>
      <xdr:rowOff>0</xdr:rowOff>
    </xdr:to>
    <xdr:sp macro="" textlink="" fLocksText="0">
      <xdr:nvSpPr>
        <xdr:cNvPr id="17" name="Redondear rectángulo de esquina del mismo lado 3">
          <a:extLst>
            <a:ext uri="{FF2B5EF4-FFF2-40B4-BE49-F238E27FC236}">
              <a16:creationId xmlns:a16="http://schemas.microsoft.com/office/drawing/2014/main" id="{00000000-0008-0000-00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-116078" y="6958317"/>
          <a:ext cx="1837568" cy="25590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1</xdr:col>
      <xdr:colOff>34018</xdr:colOff>
      <xdr:row>26</xdr:row>
      <xdr:rowOff>12249</xdr:rowOff>
    </xdr:from>
    <xdr:to>
      <xdr:col>2</xdr:col>
      <xdr:colOff>6199</xdr:colOff>
      <xdr:row>28</xdr:row>
      <xdr:rowOff>0</xdr:rowOff>
    </xdr:to>
    <xdr:sp macro="" textlink="" fLocksText="0">
      <xdr:nvSpPr>
        <xdr:cNvPr id="18" name="Redondear rectángulo de esquina del mismo lado 3">
          <a:extLst>
            <a:ext uri="{FF2B5EF4-FFF2-40B4-BE49-F238E27FC236}">
              <a16:creationId xmlns:a16="http://schemas.microsoft.com/office/drawing/2014/main" id="{00000000-0008-0000-00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274491" y="8607734"/>
          <a:ext cx="1051713" cy="25590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1</xdr:col>
      <xdr:colOff>258178</xdr:colOff>
      <xdr:row>23</xdr:row>
      <xdr:rowOff>190885</xdr:rowOff>
    </xdr:from>
    <xdr:to>
      <xdr:col>2</xdr:col>
      <xdr:colOff>324620</xdr:colOff>
      <xdr:row>25</xdr:row>
      <xdr:rowOff>9620</xdr:rowOff>
    </xdr:to>
    <xdr:sp macro="" textlink="" fLocksText="0">
      <xdr:nvSpPr>
        <xdr:cNvPr id="20" name="Redondear rectángulo de esquina del mismo lado 3">
          <a:extLst>
            <a:ext uri="{FF2B5EF4-FFF2-40B4-BE49-F238E27FC236}">
              <a16:creationId xmlns:a16="http://schemas.microsoft.com/office/drawing/2014/main" id="{00000000-0008-0000-00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639399" y="6443490"/>
          <a:ext cx="867447" cy="350267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6.2</a:t>
          </a:r>
        </a:p>
      </xdr:txBody>
    </xdr:sp>
    <xdr:clientData/>
  </xdr:twoCellAnchor>
  <xdr:twoCellAnchor>
    <xdr:from>
      <xdr:col>1</xdr:col>
      <xdr:colOff>261449</xdr:colOff>
      <xdr:row>27</xdr:row>
      <xdr:rowOff>1731</xdr:rowOff>
    </xdr:from>
    <xdr:to>
      <xdr:col>2</xdr:col>
      <xdr:colOff>327891</xdr:colOff>
      <xdr:row>28</xdr:row>
      <xdr:rowOff>0</xdr:rowOff>
    </xdr:to>
    <xdr:sp macro="" textlink="" fLocksText="0">
      <xdr:nvSpPr>
        <xdr:cNvPr id="21" name="Redondear rectángulo de esquina del mismo lado 3">
          <a:extLst>
            <a:ext uri="{FF2B5EF4-FFF2-40B4-BE49-F238E27FC236}">
              <a16:creationId xmlns:a16="http://schemas.microsoft.com/office/drawing/2014/main" id="{00000000-0008-0000-00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754949" y="7575618"/>
          <a:ext cx="642889" cy="350267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7.1</a:t>
          </a:r>
        </a:p>
      </xdr:txBody>
    </xdr:sp>
    <xdr:clientData/>
  </xdr:twoCellAnchor>
  <xdr:twoCellAnchor>
    <xdr:from>
      <xdr:col>1</xdr:col>
      <xdr:colOff>262615</xdr:colOff>
      <xdr:row>30</xdr:row>
      <xdr:rowOff>454</xdr:rowOff>
    </xdr:from>
    <xdr:to>
      <xdr:col>2</xdr:col>
      <xdr:colOff>329057</xdr:colOff>
      <xdr:row>31</xdr:row>
      <xdr:rowOff>8581</xdr:rowOff>
    </xdr:to>
    <xdr:sp macro="" textlink="" fLocksText="0">
      <xdr:nvSpPr>
        <xdr:cNvPr id="22" name="Redondear rectángulo de esquina del mismo lado 3">
          <a:extLst>
            <a:ext uri="{FF2B5EF4-FFF2-40B4-BE49-F238E27FC236}">
              <a16:creationId xmlns:a16="http://schemas.microsoft.com/office/drawing/2014/main" id="{00000000-0008-0000-00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888158" y="8642479"/>
          <a:ext cx="381404" cy="353908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8.1</a:t>
          </a:r>
        </a:p>
      </xdr:txBody>
    </xdr:sp>
    <xdr:clientData/>
  </xdr:twoCellAnchor>
  <xdr:twoCellAnchor>
    <xdr:from>
      <xdr:col>1</xdr:col>
      <xdr:colOff>260555</xdr:colOff>
      <xdr:row>32</xdr:row>
      <xdr:rowOff>182888</xdr:rowOff>
    </xdr:from>
    <xdr:to>
      <xdr:col>2</xdr:col>
      <xdr:colOff>326997</xdr:colOff>
      <xdr:row>34</xdr:row>
      <xdr:rowOff>8581</xdr:rowOff>
    </xdr:to>
    <xdr:sp macro="" textlink="" fLocksText="0">
      <xdr:nvSpPr>
        <xdr:cNvPr id="23" name="Redondear rectángulo de esquina del mismo lado 3">
          <a:extLst>
            <a:ext uri="{FF2B5EF4-FFF2-40B4-BE49-F238E27FC236}">
              <a16:creationId xmlns:a16="http://schemas.microsoft.com/office/drawing/2014/main" id="{00000000-0008-0000-00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874342" y="9398730"/>
          <a:ext cx="404916" cy="353908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9.1</a:t>
          </a:r>
        </a:p>
      </xdr:txBody>
    </xdr:sp>
    <xdr:clientData/>
  </xdr:twoCellAnchor>
  <xdr:twoCellAnchor>
    <xdr:from>
      <xdr:col>1</xdr:col>
      <xdr:colOff>30495</xdr:colOff>
      <xdr:row>29</xdr:row>
      <xdr:rowOff>25865</xdr:rowOff>
    </xdr:from>
    <xdr:to>
      <xdr:col>2</xdr:col>
      <xdr:colOff>2676</xdr:colOff>
      <xdr:row>30</xdr:row>
      <xdr:rowOff>374919</xdr:rowOff>
    </xdr:to>
    <xdr:sp macro="" textlink="" fLocksText="0">
      <xdr:nvSpPr>
        <xdr:cNvPr id="26" name="Redondear rectángulo de esquina del mismo lado 3">
          <a:extLst>
            <a:ext uri="{FF2B5EF4-FFF2-40B4-BE49-F238E27FC236}">
              <a16:creationId xmlns:a16="http://schemas.microsoft.com/office/drawing/2014/main" id="{00000000-0008-0000-00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26034" y="9713970"/>
          <a:ext cx="541581" cy="25590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1</xdr:col>
      <xdr:colOff>30120</xdr:colOff>
      <xdr:row>32</xdr:row>
      <xdr:rowOff>17840</xdr:rowOff>
    </xdr:from>
    <xdr:to>
      <xdr:col>2</xdr:col>
      <xdr:colOff>2301</xdr:colOff>
      <xdr:row>34</xdr:row>
      <xdr:rowOff>10132</xdr:rowOff>
    </xdr:to>
    <xdr:sp macro="" textlink="" fLocksText="0">
      <xdr:nvSpPr>
        <xdr:cNvPr id="27" name="Redondear rectángulo de esquina del mismo lado 3">
          <a:extLst>
            <a:ext uri="{FF2B5EF4-FFF2-40B4-BE49-F238E27FC236}">
              <a16:creationId xmlns:a16="http://schemas.microsoft.com/office/drawing/2014/main" id="{00000000-0008-0000-00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06447" y="10485130"/>
          <a:ext cx="580005" cy="25590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0</xdr:col>
      <xdr:colOff>628248</xdr:colOff>
      <xdr:row>34</xdr:row>
      <xdr:rowOff>177013</xdr:rowOff>
    </xdr:from>
    <xdr:to>
      <xdr:col>2</xdr:col>
      <xdr:colOff>3345</xdr:colOff>
      <xdr:row>41</xdr:row>
      <xdr:rowOff>10131</xdr:rowOff>
    </xdr:to>
    <xdr:sp macro="" textlink="" fLocksText="0">
      <xdr:nvSpPr>
        <xdr:cNvPr id="28" name="Redondear rectángulo de esquina del mismo lado 3">
          <a:extLst>
            <a:ext uri="{FF2B5EF4-FFF2-40B4-BE49-F238E27FC236}">
              <a16:creationId xmlns:a16="http://schemas.microsoft.com/office/drawing/2014/main" id="{00000000-0008-0000-00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-1758638" y="12611510"/>
          <a:ext cx="5076082" cy="302309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</a:t>
          </a:r>
        </a:p>
      </xdr:txBody>
    </xdr:sp>
    <xdr:clientData/>
  </xdr:twoCellAnchor>
  <xdr:twoCellAnchor>
    <xdr:from>
      <xdr:col>1</xdr:col>
      <xdr:colOff>11483</xdr:colOff>
      <xdr:row>42</xdr:row>
      <xdr:rowOff>1043</xdr:rowOff>
    </xdr:from>
    <xdr:to>
      <xdr:col>2</xdr:col>
      <xdr:colOff>9608</xdr:colOff>
      <xdr:row>42</xdr:row>
      <xdr:rowOff>182490</xdr:rowOff>
    </xdr:to>
    <xdr:sp macro="" textlink="" fLocksText="0">
      <xdr:nvSpPr>
        <xdr:cNvPr id="29" name="Redondear rectángulo de esquina del mismo lado 3">
          <a:extLst>
            <a:ext uri="{FF2B5EF4-FFF2-40B4-BE49-F238E27FC236}">
              <a16:creationId xmlns:a16="http://schemas.microsoft.com/office/drawing/2014/main" id="{00000000-0008-0000-00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702698" y="10708513"/>
          <a:ext cx="181447" cy="285180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11</a:t>
          </a:r>
        </a:p>
      </xdr:txBody>
    </xdr:sp>
    <xdr:clientData/>
  </xdr:twoCellAnchor>
  <xdr:twoCellAnchor>
    <xdr:from>
      <xdr:col>2</xdr:col>
      <xdr:colOff>0</xdr:colOff>
      <xdr:row>37</xdr:row>
      <xdr:rowOff>531038</xdr:rowOff>
    </xdr:from>
    <xdr:to>
      <xdr:col>16</xdr:col>
      <xdr:colOff>800774</xdr:colOff>
      <xdr:row>38</xdr:row>
      <xdr:rowOff>4191739</xdr:rowOff>
    </xdr:to>
    <xdr:grpSp>
      <xdr:nvGrpSpPr>
        <xdr:cNvPr id="8" name="Agrupa 7">
          <a:extLst>
            <a:ext uri="{FF2B5EF4-FFF2-40B4-BE49-F238E27FC236}">
              <a16:creationId xmlns:a16="http://schemas.microsoft.com/office/drawing/2014/main" id="{B81E7179-B581-43A5-8C59-EBA777FC86EE}"/>
            </a:ext>
          </a:extLst>
        </xdr:cNvPr>
        <xdr:cNvGrpSpPr/>
      </xdr:nvGrpSpPr>
      <xdr:grpSpPr>
        <a:xfrm>
          <a:off x="966549" y="11826171"/>
          <a:ext cx="10252721" cy="4194550"/>
          <a:chOff x="927212" y="11775596"/>
          <a:chExt cx="9895885" cy="4191740"/>
        </a:xfrm>
      </xdr:grpSpPr>
      <xdr:pic>
        <xdr:nvPicPr>
          <xdr:cNvPr id="4" name="Imatge 3">
            <a:extLst>
              <a:ext uri="{FF2B5EF4-FFF2-40B4-BE49-F238E27FC236}">
                <a16:creationId xmlns:a16="http://schemas.microsoft.com/office/drawing/2014/main" id="{6679E535-0D38-4AC4-9AB3-5FE098BEF3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27212" y="11775596"/>
            <a:ext cx="9895885" cy="4191740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pic>
        <xdr:nvPicPr>
          <xdr:cNvPr id="6" name="Imatge 5">
            <a:extLst>
              <a:ext uri="{FF2B5EF4-FFF2-40B4-BE49-F238E27FC236}">
                <a16:creationId xmlns:a16="http://schemas.microsoft.com/office/drawing/2014/main" id="{43338D2D-5B86-498B-A9B8-23F08E8E61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156393" y="13478298"/>
            <a:ext cx="3405399" cy="82926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31059</xdr:colOff>
      <xdr:row>1</xdr:row>
      <xdr:rowOff>62119</xdr:rowOff>
    </xdr:from>
    <xdr:to>
      <xdr:col>7</xdr:col>
      <xdr:colOff>31059</xdr:colOff>
      <xdr:row>3</xdr:row>
      <xdr:rowOff>79476</xdr:rowOff>
    </xdr:to>
    <xdr:sp macro="" textlink="" fLocksText="0">
      <xdr:nvSpPr>
        <xdr:cNvPr id="3" name="Redondear rectángulo de esquina del mismo lado 3">
          <a:extLst>
            <a:ext uri="{FF2B5EF4-FFF2-40B4-BE49-F238E27FC236}">
              <a16:creationId xmlns:a16="http://schemas.microsoft.com/office/drawing/2014/main" id="{00000000-0008-0000-01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336239" y="-3939365"/>
          <a:ext cx="403879" cy="8793369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NUCLIS D'R+D EN ECONOMIA CIRCULAR ÀMBIT DELS RESIDUS 2022</a:t>
          </a:r>
        </a:p>
      </xdr:txBody>
    </xdr:sp>
    <xdr:clientData/>
  </xdr:twoCellAnchor>
  <xdr:twoCellAnchor editAs="oneCell">
    <xdr:from>
      <xdr:col>7</xdr:col>
      <xdr:colOff>855872</xdr:colOff>
      <xdr:row>1</xdr:row>
      <xdr:rowOff>13804</xdr:rowOff>
    </xdr:from>
    <xdr:to>
      <xdr:col>8</xdr:col>
      <xdr:colOff>1719885</xdr:colOff>
      <xdr:row>3</xdr:row>
      <xdr:rowOff>59282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9676" y="207065"/>
          <a:ext cx="1913142" cy="43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31059</xdr:colOff>
      <xdr:row>1</xdr:row>
      <xdr:rowOff>62116</xdr:rowOff>
    </xdr:from>
    <xdr:to>
      <xdr:col>11</xdr:col>
      <xdr:colOff>329714</xdr:colOff>
      <xdr:row>3</xdr:row>
      <xdr:rowOff>79473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186862" y="-2738206"/>
          <a:ext cx="398357" cy="638000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NUCLIS D'R+D EN ECONOMIA CIRCULAR ÀMBIT DELS RESIDUS 2022</a:t>
          </a:r>
        </a:p>
      </xdr:txBody>
    </xdr:sp>
    <xdr:clientData/>
  </xdr:twoCellAnchor>
  <xdr:twoCellAnchor editAs="oneCell">
    <xdr:from>
      <xdr:col>11</xdr:col>
      <xdr:colOff>455822</xdr:colOff>
      <xdr:row>1</xdr:row>
      <xdr:rowOff>70954</xdr:rowOff>
    </xdr:from>
    <xdr:to>
      <xdr:col>14</xdr:col>
      <xdr:colOff>538783</xdr:colOff>
      <xdr:row>3</xdr:row>
      <xdr:rowOff>116432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1422" y="261454"/>
          <a:ext cx="1911761" cy="4264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584704</xdr:colOff>
      <xdr:row>1</xdr:row>
      <xdr:rowOff>9430</xdr:rowOff>
    </xdr:from>
    <xdr:to>
      <xdr:col>11</xdr:col>
      <xdr:colOff>1220393</xdr:colOff>
      <xdr:row>3</xdr:row>
      <xdr:rowOff>36081</xdr:rowOff>
    </xdr:to>
    <xdr:sp macro="" textlink="" fLocksText="0">
      <xdr:nvSpPr>
        <xdr:cNvPr id="4" name="Redondear rectángulo de esquina del mismo lado 3">
          <a:extLst>
            <a:ext uri="{FF2B5EF4-FFF2-40B4-BE49-F238E27FC236}">
              <a16:creationId xmlns:a16="http://schemas.microsoft.com/office/drawing/2014/main" id="{00000000-0008-0000-03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552505" y="-4769855"/>
          <a:ext cx="403682" cy="10339283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NUCLIS D'R+D EN ECONOMIA CIRCULAR ÀMBIT DELS RESIDUS 2022</a:t>
          </a:r>
        </a:p>
      </xdr:txBody>
    </xdr:sp>
    <xdr:clientData/>
  </xdr:twoCellAnchor>
  <xdr:twoCellAnchor editAs="oneCell">
    <xdr:from>
      <xdr:col>12</xdr:col>
      <xdr:colOff>103737</xdr:colOff>
      <xdr:row>1</xdr:row>
      <xdr:rowOff>18860</xdr:rowOff>
    </xdr:from>
    <xdr:to>
      <xdr:col>13</xdr:col>
      <xdr:colOff>686457</xdr:colOff>
      <xdr:row>3</xdr:row>
      <xdr:rowOff>73632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253" y="207376"/>
          <a:ext cx="1912251" cy="4318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</xdr:row>
      <xdr:rowOff>9525</xdr:rowOff>
    </xdr:from>
    <xdr:to>
      <xdr:col>9</xdr:col>
      <xdr:colOff>66678</xdr:colOff>
      <xdr:row>3</xdr:row>
      <xdr:rowOff>32207</xdr:rowOff>
    </xdr:to>
    <xdr:sp macro="" textlink="" fLocksText="0">
      <xdr:nvSpPr>
        <xdr:cNvPr id="3" name="Redondear rectángulo de esquina del mismo lado 3">
          <a:extLst>
            <a:ext uri="{FF2B5EF4-FFF2-40B4-BE49-F238E27FC236}">
              <a16:creationId xmlns:a16="http://schemas.microsoft.com/office/drawing/2014/main" id="{12D546BA-C238-47FC-8E5C-C5DF61C9E8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517799" y="-4136798"/>
          <a:ext cx="403682" cy="9077327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NUCLIS D'R+D EN ECONOMIA CIRCULAR ÀMBIT DELS RESIDUS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5A5E8-FD80-47AA-876E-8985C85043BC}">
  <sheetPr codeName="Full1"/>
  <dimension ref="B4:Q227"/>
  <sheetViews>
    <sheetView tabSelected="1" zoomScale="113" zoomScaleNormal="115" workbookViewId="0">
      <selection activeCell="T10" sqref="T10"/>
    </sheetView>
  </sheetViews>
  <sheetFormatPr defaultColWidth="10.81640625" defaultRowHeight="14.5" x14ac:dyDescent="0.35"/>
  <cols>
    <col min="1" max="1" width="9.54296875" style="54" customWidth="1"/>
    <col min="2" max="2" width="4.26953125" style="203" customWidth="1"/>
    <col min="3" max="3" width="5.26953125" style="54" customWidth="1"/>
    <col min="4" max="13" width="10.81640625" style="54"/>
    <col min="14" max="14" width="7.1796875" style="54" customWidth="1"/>
    <col min="15" max="15" width="4.26953125" style="54" customWidth="1"/>
    <col min="16" max="16" width="10.81640625" style="54"/>
    <col min="17" max="17" width="13.54296875" style="54" customWidth="1"/>
    <col min="18" max="16384" width="10.81640625" style="54"/>
  </cols>
  <sheetData>
    <row r="4" spans="2:17" ht="18.5" x14ac:dyDescent="0.35">
      <c r="B4" s="199"/>
      <c r="C4" s="55"/>
    </row>
    <row r="5" spans="2:17" ht="20.25" customHeight="1" x14ac:dyDescent="0.35">
      <c r="B5" s="247" t="s">
        <v>132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</row>
    <row r="6" spans="2:17" ht="9.75" customHeight="1" x14ac:dyDescent="0.35">
      <c r="B6" s="84"/>
      <c r="C6" s="84"/>
      <c r="D6" s="84"/>
      <c r="E6" s="84"/>
      <c r="F6" s="84"/>
      <c r="G6" s="84"/>
      <c r="H6" s="84"/>
      <c r="I6" s="84"/>
      <c r="J6" s="84"/>
      <c r="K6" s="84"/>
      <c r="L6" s="200"/>
    </row>
    <row r="7" spans="2:17" ht="16" thickBot="1" x14ac:dyDescent="0.4">
      <c r="B7" s="201" t="s">
        <v>86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</row>
    <row r="8" spans="2:17" ht="15.5" x14ac:dyDescent="0.35">
      <c r="B8" s="266" t="s">
        <v>131</v>
      </c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</row>
    <row r="9" spans="2:17" s="204" customFormat="1" x14ac:dyDescent="0.35">
      <c r="B9" s="203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</row>
    <row r="10" spans="2:17" s="204" customFormat="1" ht="29.25" customHeight="1" x14ac:dyDescent="0.35">
      <c r="B10" s="203"/>
      <c r="C10" s="259" t="s">
        <v>85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</row>
    <row r="11" spans="2:17" s="204" customFormat="1" ht="3.75" customHeight="1" x14ac:dyDescent="0.35">
      <c r="B11" s="203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</row>
    <row r="12" spans="2:17" s="204" customFormat="1" ht="85.5" customHeight="1" x14ac:dyDescent="0.35">
      <c r="B12" s="203"/>
      <c r="C12" s="261" t="s">
        <v>106</v>
      </c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</row>
    <row r="13" spans="2:17" x14ac:dyDescent="0.35"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05"/>
      <c r="P13" s="205"/>
      <c r="Q13" s="205"/>
    </row>
    <row r="14" spans="2:17" s="204" customFormat="1" ht="15" customHeight="1" x14ac:dyDescent="0.35">
      <c r="B14" s="203"/>
      <c r="C14" s="259" t="s">
        <v>91</v>
      </c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</row>
    <row r="15" spans="2:17" x14ac:dyDescent="0.35"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05"/>
      <c r="P15" s="205"/>
      <c r="Q15" s="205"/>
    </row>
    <row r="16" spans="2:17" ht="32.25" customHeight="1" x14ac:dyDescent="0.35">
      <c r="C16" s="259" t="s">
        <v>114</v>
      </c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3:17" x14ac:dyDescent="0.35"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05"/>
      <c r="P17" s="205"/>
      <c r="Q17" s="205"/>
    </row>
    <row r="18" spans="3:17" ht="30.75" customHeight="1" x14ac:dyDescent="0.35">
      <c r="C18" s="259" t="s">
        <v>87</v>
      </c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</row>
    <row r="19" spans="3:17" x14ac:dyDescent="0.35"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05"/>
      <c r="P19" s="205"/>
      <c r="Q19" s="205"/>
    </row>
    <row r="20" spans="3:17" ht="66.75" customHeight="1" x14ac:dyDescent="0.35">
      <c r="C20" s="259" t="s">
        <v>97</v>
      </c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</row>
    <row r="21" spans="3:17" x14ac:dyDescent="0.35"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05"/>
      <c r="P21" s="205"/>
      <c r="Q21" s="205"/>
    </row>
    <row r="22" spans="3:17" ht="21" customHeight="1" x14ac:dyDescent="0.35">
      <c r="C22" s="274" t="s">
        <v>98</v>
      </c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05"/>
      <c r="P22" s="205"/>
      <c r="Q22" s="205"/>
    </row>
    <row r="23" spans="3:17" ht="49.5" customHeight="1" x14ac:dyDescent="0.35">
      <c r="C23" s="206"/>
      <c r="D23" s="263" t="s">
        <v>90</v>
      </c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5"/>
    </row>
    <row r="24" spans="3:17" x14ac:dyDescent="0.35"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5"/>
      <c r="P24" s="205"/>
      <c r="Q24" s="205"/>
    </row>
    <row r="25" spans="3:17" ht="58.5" customHeight="1" x14ac:dyDescent="0.35">
      <c r="C25" s="206"/>
      <c r="D25" s="259" t="s">
        <v>115</v>
      </c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</row>
    <row r="26" spans="3:17" x14ac:dyDescent="0.35"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05"/>
      <c r="P26" s="205"/>
      <c r="Q26" s="205"/>
    </row>
    <row r="27" spans="3:17" ht="15" customHeight="1" x14ac:dyDescent="0.35">
      <c r="C27" s="269" t="s">
        <v>99</v>
      </c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05"/>
      <c r="P27" s="205"/>
      <c r="Q27" s="205"/>
    </row>
    <row r="28" spans="3:17" ht="50.25" customHeight="1" x14ac:dyDescent="0.35">
      <c r="C28" s="205"/>
      <c r="D28" s="259" t="s">
        <v>89</v>
      </c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</row>
    <row r="29" spans="3:17" x14ac:dyDescent="0.35"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5"/>
      <c r="P29" s="205"/>
      <c r="Q29" s="205"/>
    </row>
    <row r="30" spans="3:17" x14ac:dyDescent="0.35">
      <c r="C30" s="269" t="s">
        <v>100</v>
      </c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05"/>
      <c r="P30" s="205"/>
      <c r="Q30" s="205"/>
    </row>
    <row r="31" spans="3:17" ht="41.25" customHeight="1" x14ac:dyDescent="0.35">
      <c r="C31" s="205"/>
      <c r="D31" s="259" t="s">
        <v>94</v>
      </c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</row>
    <row r="32" spans="3:17" x14ac:dyDescent="0.35"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05"/>
      <c r="P32" s="205"/>
      <c r="Q32" s="205"/>
    </row>
    <row r="33" spans="3:17" x14ac:dyDescent="0.35">
      <c r="C33" s="271" t="s">
        <v>101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05"/>
      <c r="P33" s="205"/>
      <c r="Q33" s="205"/>
    </row>
    <row r="34" spans="3:17" ht="30.75" customHeight="1" x14ac:dyDescent="0.35">
      <c r="C34" s="205"/>
      <c r="D34" s="259" t="s">
        <v>102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3:17" x14ac:dyDescent="0.35"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05"/>
      <c r="P35" s="205"/>
      <c r="Q35" s="205"/>
    </row>
    <row r="36" spans="3:17" x14ac:dyDescent="0.35">
      <c r="C36" s="272" t="s">
        <v>112</v>
      </c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05"/>
      <c r="P36" s="205"/>
      <c r="Q36" s="205"/>
    </row>
    <row r="37" spans="3:17" ht="34.5" customHeight="1" x14ac:dyDescent="0.35">
      <c r="C37" s="267" t="s">
        <v>111</v>
      </c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</row>
    <row r="38" spans="3:17" ht="42" customHeight="1" x14ac:dyDescent="0.35">
      <c r="C38" s="258" t="s">
        <v>113</v>
      </c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05"/>
      <c r="P38" s="205"/>
      <c r="Q38" s="205"/>
    </row>
    <row r="39" spans="3:17" ht="349.5" customHeight="1" x14ac:dyDescent="0.35"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</row>
    <row r="40" spans="3:17" ht="15" customHeight="1" x14ac:dyDescent="0.35">
      <c r="C40" s="248" t="s">
        <v>116</v>
      </c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50"/>
    </row>
    <row r="41" spans="3:17" x14ac:dyDescent="0.35">
      <c r="C41" s="251" t="s">
        <v>117</v>
      </c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3"/>
    </row>
    <row r="42" spans="3:17" x14ac:dyDescent="0.35"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</row>
    <row r="43" spans="3:17" ht="15" customHeight="1" x14ac:dyDescent="0.35">
      <c r="C43" s="254" t="s">
        <v>88</v>
      </c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6"/>
    </row>
    <row r="44" spans="3:17" x14ac:dyDescent="0.35"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</row>
    <row r="45" spans="3:17" x14ac:dyDescent="0.35"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</row>
    <row r="46" spans="3:17" x14ac:dyDescent="0.35"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7" spans="3:17" x14ac:dyDescent="0.35"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</row>
    <row r="48" spans="3:17" x14ac:dyDescent="0.35"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</row>
    <row r="49" spans="3:14" x14ac:dyDescent="0.35"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</row>
    <row r="50" spans="3:14" x14ac:dyDescent="0.35"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</row>
    <row r="51" spans="3:14" x14ac:dyDescent="0.35"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</row>
    <row r="52" spans="3:14" x14ac:dyDescent="0.35"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</row>
    <row r="53" spans="3:14" x14ac:dyDescent="0.35"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</row>
    <row r="54" spans="3:14" x14ac:dyDescent="0.35"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</row>
    <row r="55" spans="3:14" x14ac:dyDescent="0.35"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</row>
    <row r="56" spans="3:14" x14ac:dyDescent="0.35"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</row>
    <row r="57" spans="3:14" x14ac:dyDescent="0.35"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</row>
    <row r="58" spans="3:14" x14ac:dyDescent="0.35"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</row>
    <row r="59" spans="3:14" x14ac:dyDescent="0.35"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</row>
    <row r="60" spans="3:14" x14ac:dyDescent="0.35"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</row>
    <row r="61" spans="3:14" x14ac:dyDescent="0.35"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</row>
    <row r="62" spans="3:14" x14ac:dyDescent="0.35"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</row>
    <row r="63" spans="3:14" x14ac:dyDescent="0.35"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</row>
    <row r="64" spans="3:14" x14ac:dyDescent="0.35"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</row>
    <row r="65" spans="3:14" x14ac:dyDescent="0.35"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</row>
    <row r="66" spans="3:14" x14ac:dyDescent="0.35"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</row>
    <row r="67" spans="3:14" x14ac:dyDescent="0.35"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</row>
    <row r="68" spans="3:14" x14ac:dyDescent="0.35"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</row>
    <row r="69" spans="3:14" x14ac:dyDescent="0.35"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</row>
    <row r="70" spans="3:14" x14ac:dyDescent="0.35"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</row>
    <row r="71" spans="3:14" x14ac:dyDescent="0.35"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</row>
    <row r="72" spans="3:14" x14ac:dyDescent="0.35"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</row>
    <row r="73" spans="3:14" x14ac:dyDescent="0.35"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</row>
    <row r="74" spans="3:14" x14ac:dyDescent="0.35"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</row>
    <row r="75" spans="3:14" x14ac:dyDescent="0.35"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</row>
    <row r="76" spans="3:14" x14ac:dyDescent="0.35"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</row>
    <row r="77" spans="3:14" x14ac:dyDescent="0.35"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</row>
    <row r="78" spans="3:14" x14ac:dyDescent="0.35"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</row>
    <row r="79" spans="3:14" x14ac:dyDescent="0.35"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</row>
    <row r="80" spans="3:14" x14ac:dyDescent="0.35"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</row>
    <row r="81" spans="3:14" x14ac:dyDescent="0.35"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</row>
    <row r="82" spans="3:14" x14ac:dyDescent="0.35"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</row>
    <row r="83" spans="3:14" x14ac:dyDescent="0.35"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</row>
    <row r="84" spans="3:14" x14ac:dyDescent="0.35"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</row>
    <row r="85" spans="3:14" x14ac:dyDescent="0.35"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</row>
    <row r="86" spans="3:14" x14ac:dyDescent="0.35"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</row>
    <row r="87" spans="3:14" x14ac:dyDescent="0.35"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</row>
    <row r="88" spans="3:14" x14ac:dyDescent="0.35"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</row>
    <row r="89" spans="3:14" x14ac:dyDescent="0.35"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</row>
    <row r="90" spans="3:14" x14ac:dyDescent="0.35"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</row>
    <row r="91" spans="3:14" x14ac:dyDescent="0.35"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</row>
    <row r="92" spans="3:14" x14ac:dyDescent="0.35"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</row>
    <row r="93" spans="3:14" x14ac:dyDescent="0.35"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</row>
    <row r="94" spans="3:14" x14ac:dyDescent="0.35"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</row>
    <row r="95" spans="3:14" x14ac:dyDescent="0.35"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</row>
    <row r="96" spans="3:14" x14ac:dyDescent="0.35"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</row>
    <row r="97" spans="3:14" x14ac:dyDescent="0.35"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</row>
    <row r="98" spans="3:14" x14ac:dyDescent="0.35"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</row>
    <row r="99" spans="3:14" x14ac:dyDescent="0.35"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</row>
    <row r="100" spans="3:14" x14ac:dyDescent="0.35"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</row>
    <row r="101" spans="3:14" x14ac:dyDescent="0.35"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</row>
    <row r="102" spans="3:14" x14ac:dyDescent="0.35"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</row>
    <row r="103" spans="3:14" x14ac:dyDescent="0.35"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</row>
    <row r="104" spans="3:14" x14ac:dyDescent="0.35"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</row>
    <row r="105" spans="3:14" x14ac:dyDescent="0.35"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</row>
    <row r="106" spans="3:14" x14ac:dyDescent="0.35"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</row>
    <row r="107" spans="3:14" x14ac:dyDescent="0.35"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</row>
    <row r="108" spans="3:14" x14ac:dyDescent="0.35"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</row>
    <row r="109" spans="3:14" x14ac:dyDescent="0.35"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</row>
    <row r="110" spans="3:14" x14ac:dyDescent="0.35"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</row>
    <row r="111" spans="3:14" x14ac:dyDescent="0.35"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</row>
    <row r="112" spans="3:14" x14ac:dyDescent="0.35"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</row>
    <row r="113" spans="3:14" x14ac:dyDescent="0.35"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</row>
    <row r="114" spans="3:14" x14ac:dyDescent="0.35"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</row>
    <row r="115" spans="3:14" x14ac:dyDescent="0.35"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</row>
    <row r="116" spans="3:14" x14ac:dyDescent="0.35"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</row>
    <row r="117" spans="3:14" x14ac:dyDescent="0.35"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</row>
    <row r="118" spans="3:14" x14ac:dyDescent="0.35"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</row>
    <row r="119" spans="3:14" x14ac:dyDescent="0.35"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</row>
    <row r="120" spans="3:14" x14ac:dyDescent="0.35"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</row>
    <row r="121" spans="3:14" x14ac:dyDescent="0.35"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</row>
    <row r="122" spans="3:14" x14ac:dyDescent="0.35"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</row>
    <row r="123" spans="3:14" x14ac:dyDescent="0.35"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</row>
    <row r="124" spans="3:14" x14ac:dyDescent="0.35"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</row>
    <row r="125" spans="3:14" x14ac:dyDescent="0.35"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</row>
    <row r="126" spans="3:14" x14ac:dyDescent="0.35"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</row>
    <row r="127" spans="3:14" x14ac:dyDescent="0.35"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</row>
    <row r="128" spans="3:14" x14ac:dyDescent="0.35"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</row>
    <row r="129" spans="3:14" x14ac:dyDescent="0.35"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</row>
    <row r="130" spans="3:14" x14ac:dyDescent="0.35"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</row>
    <row r="131" spans="3:14" x14ac:dyDescent="0.35">
      <c r="C131" s="205"/>
      <c r="D131" s="205"/>
      <c r="E131" s="205"/>
      <c r="F131" s="205"/>
      <c r="G131" s="205"/>
      <c r="H131" s="205"/>
      <c r="I131" s="205"/>
      <c r="J131" s="205"/>
      <c r="K131" s="205"/>
      <c r="L131" s="205"/>
      <c r="M131" s="205"/>
      <c r="N131" s="205"/>
    </row>
    <row r="132" spans="3:14" x14ac:dyDescent="0.35">
      <c r="C132" s="205"/>
      <c r="D132" s="205"/>
      <c r="E132" s="205"/>
      <c r="F132" s="205"/>
      <c r="G132" s="205"/>
      <c r="H132" s="205"/>
      <c r="I132" s="205"/>
      <c r="J132" s="205"/>
      <c r="K132" s="205"/>
      <c r="L132" s="205"/>
      <c r="M132" s="205"/>
      <c r="N132" s="205"/>
    </row>
    <row r="133" spans="3:14" x14ac:dyDescent="0.35"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</row>
    <row r="134" spans="3:14" x14ac:dyDescent="0.35">
      <c r="C134" s="205"/>
      <c r="D134" s="205"/>
      <c r="E134" s="205"/>
      <c r="F134" s="205"/>
      <c r="G134" s="205"/>
      <c r="H134" s="205"/>
      <c r="I134" s="205"/>
      <c r="J134" s="205"/>
      <c r="K134" s="205"/>
      <c r="L134" s="205"/>
      <c r="M134" s="205"/>
      <c r="N134" s="205"/>
    </row>
    <row r="135" spans="3:14" x14ac:dyDescent="0.35"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</row>
    <row r="136" spans="3:14" x14ac:dyDescent="0.35"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</row>
    <row r="137" spans="3:14" x14ac:dyDescent="0.35"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</row>
    <row r="138" spans="3:14" x14ac:dyDescent="0.35"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</row>
    <row r="139" spans="3:14" x14ac:dyDescent="0.35">
      <c r="C139" s="205"/>
      <c r="D139" s="205"/>
      <c r="E139" s="205"/>
      <c r="F139" s="205"/>
      <c r="G139" s="205"/>
      <c r="H139" s="205"/>
      <c r="I139" s="205"/>
      <c r="J139" s="205"/>
      <c r="K139" s="205"/>
      <c r="L139" s="205"/>
      <c r="M139" s="205"/>
      <c r="N139" s="205"/>
    </row>
    <row r="140" spans="3:14" x14ac:dyDescent="0.35">
      <c r="C140" s="205"/>
      <c r="D140" s="205"/>
      <c r="E140" s="205"/>
      <c r="F140" s="205"/>
      <c r="G140" s="205"/>
      <c r="H140" s="205"/>
      <c r="I140" s="205"/>
      <c r="J140" s="205"/>
      <c r="K140" s="205"/>
      <c r="L140" s="205"/>
      <c r="M140" s="205"/>
      <c r="N140" s="205"/>
    </row>
    <row r="141" spans="3:14" x14ac:dyDescent="0.35"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</row>
    <row r="142" spans="3:14" x14ac:dyDescent="0.35"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</row>
    <row r="143" spans="3:14" x14ac:dyDescent="0.35"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</row>
    <row r="144" spans="3:14" x14ac:dyDescent="0.35"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</row>
    <row r="145" spans="3:14" x14ac:dyDescent="0.35"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</row>
    <row r="146" spans="3:14" x14ac:dyDescent="0.35">
      <c r="C146" s="205"/>
      <c r="D146" s="205"/>
      <c r="E146" s="205"/>
      <c r="F146" s="205"/>
      <c r="G146" s="205"/>
      <c r="H146" s="205"/>
      <c r="I146" s="205"/>
      <c r="J146" s="205"/>
      <c r="K146" s="205"/>
      <c r="L146" s="205"/>
      <c r="M146" s="205"/>
      <c r="N146" s="205"/>
    </row>
    <row r="147" spans="3:14" x14ac:dyDescent="0.35"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</row>
    <row r="148" spans="3:14" x14ac:dyDescent="0.35"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</row>
    <row r="149" spans="3:14" x14ac:dyDescent="0.35"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</row>
    <row r="150" spans="3:14" x14ac:dyDescent="0.35"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</row>
    <row r="151" spans="3:14" x14ac:dyDescent="0.35"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</row>
    <row r="152" spans="3:14" x14ac:dyDescent="0.35">
      <c r="C152" s="205"/>
      <c r="D152" s="205"/>
      <c r="E152" s="205"/>
      <c r="F152" s="205"/>
      <c r="G152" s="205"/>
      <c r="H152" s="205"/>
      <c r="I152" s="205"/>
      <c r="J152" s="205"/>
      <c r="K152" s="205"/>
      <c r="L152" s="205"/>
      <c r="M152" s="205"/>
      <c r="N152" s="205"/>
    </row>
    <row r="153" spans="3:14" x14ac:dyDescent="0.35"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</row>
    <row r="154" spans="3:14" x14ac:dyDescent="0.35"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</row>
    <row r="155" spans="3:14" x14ac:dyDescent="0.35"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</row>
    <row r="156" spans="3:14" x14ac:dyDescent="0.35"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</row>
    <row r="157" spans="3:14" x14ac:dyDescent="0.35">
      <c r="C157" s="205"/>
      <c r="D157" s="205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</row>
    <row r="158" spans="3:14" x14ac:dyDescent="0.35">
      <c r="C158" s="205"/>
      <c r="D158" s="205"/>
      <c r="E158" s="205"/>
      <c r="F158" s="205"/>
      <c r="G158" s="205"/>
      <c r="H158" s="205"/>
      <c r="I158" s="205"/>
      <c r="J158" s="205"/>
      <c r="K158" s="205"/>
      <c r="L158" s="205"/>
      <c r="M158" s="205"/>
      <c r="N158" s="205"/>
    </row>
    <row r="159" spans="3:14" x14ac:dyDescent="0.35">
      <c r="C159" s="205"/>
      <c r="D159" s="205"/>
      <c r="E159" s="205"/>
      <c r="F159" s="205"/>
      <c r="G159" s="205"/>
      <c r="H159" s="205"/>
      <c r="I159" s="205"/>
      <c r="J159" s="205"/>
      <c r="K159" s="205"/>
      <c r="L159" s="205"/>
      <c r="M159" s="205"/>
      <c r="N159" s="205"/>
    </row>
    <row r="160" spans="3:14" x14ac:dyDescent="0.35">
      <c r="C160" s="205"/>
      <c r="D160" s="205"/>
      <c r="E160" s="205"/>
      <c r="F160" s="205"/>
      <c r="G160" s="205"/>
      <c r="H160" s="205"/>
      <c r="I160" s="205"/>
      <c r="J160" s="205"/>
      <c r="K160" s="205"/>
      <c r="L160" s="205"/>
      <c r="M160" s="205"/>
      <c r="N160" s="205"/>
    </row>
    <row r="161" spans="3:14" x14ac:dyDescent="0.35">
      <c r="C161" s="205"/>
      <c r="D161" s="205"/>
      <c r="E161" s="205"/>
      <c r="F161" s="205"/>
      <c r="G161" s="205"/>
      <c r="H161" s="205"/>
      <c r="I161" s="205"/>
      <c r="J161" s="205"/>
      <c r="K161" s="205"/>
      <c r="L161" s="205"/>
      <c r="M161" s="205"/>
      <c r="N161" s="205"/>
    </row>
    <row r="162" spans="3:14" x14ac:dyDescent="0.35">
      <c r="C162" s="205"/>
      <c r="D162" s="205"/>
      <c r="E162" s="205"/>
      <c r="F162" s="205"/>
      <c r="G162" s="205"/>
      <c r="H162" s="205"/>
      <c r="I162" s="205"/>
      <c r="J162" s="205"/>
      <c r="K162" s="205"/>
      <c r="L162" s="205"/>
      <c r="M162" s="205"/>
      <c r="N162" s="205"/>
    </row>
    <row r="163" spans="3:14" x14ac:dyDescent="0.35">
      <c r="C163" s="205"/>
      <c r="D163" s="205"/>
      <c r="E163" s="205"/>
      <c r="F163" s="205"/>
      <c r="G163" s="205"/>
      <c r="H163" s="205"/>
      <c r="I163" s="205"/>
      <c r="J163" s="205"/>
      <c r="K163" s="205"/>
      <c r="L163" s="205"/>
      <c r="M163" s="205"/>
      <c r="N163" s="205"/>
    </row>
    <row r="164" spans="3:14" x14ac:dyDescent="0.35">
      <c r="C164" s="205"/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</row>
    <row r="165" spans="3:14" x14ac:dyDescent="0.35">
      <c r="C165" s="205"/>
      <c r="D165" s="205"/>
      <c r="E165" s="205"/>
      <c r="F165" s="205"/>
      <c r="G165" s="205"/>
      <c r="H165" s="205"/>
      <c r="I165" s="205"/>
      <c r="J165" s="205"/>
      <c r="K165" s="205"/>
      <c r="L165" s="205"/>
      <c r="M165" s="205"/>
      <c r="N165" s="205"/>
    </row>
    <row r="166" spans="3:14" x14ac:dyDescent="0.35"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</row>
    <row r="167" spans="3:14" x14ac:dyDescent="0.35">
      <c r="C167" s="205"/>
      <c r="D167" s="205"/>
      <c r="E167" s="205"/>
      <c r="F167" s="205"/>
      <c r="G167" s="205"/>
      <c r="H167" s="205"/>
      <c r="I167" s="205"/>
      <c r="J167" s="205"/>
      <c r="K167" s="205"/>
      <c r="L167" s="205"/>
      <c r="M167" s="205"/>
      <c r="N167" s="205"/>
    </row>
    <row r="168" spans="3:14" x14ac:dyDescent="0.35">
      <c r="C168" s="205"/>
      <c r="D168" s="205"/>
      <c r="E168" s="205"/>
      <c r="F168" s="205"/>
      <c r="G168" s="205"/>
      <c r="H168" s="205"/>
      <c r="I168" s="205"/>
      <c r="J168" s="205"/>
      <c r="K168" s="205"/>
      <c r="L168" s="205"/>
      <c r="M168" s="205"/>
      <c r="N168" s="205"/>
    </row>
    <row r="169" spans="3:14" x14ac:dyDescent="0.35">
      <c r="C169" s="205"/>
      <c r="D169" s="205"/>
      <c r="E169" s="205"/>
      <c r="F169" s="205"/>
      <c r="G169" s="205"/>
      <c r="H169" s="205"/>
      <c r="I169" s="205"/>
      <c r="J169" s="205"/>
      <c r="K169" s="205"/>
      <c r="L169" s="205"/>
      <c r="M169" s="205"/>
      <c r="N169" s="205"/>
    </row>
    <row r="170" spans="3:14" x14ac:dyDescent="0.35">
      <c r="C170" s="205"/>
      <c r="D170" s="205"/>
      <c r="E170" s="205"/>
      <c r="F170" s="205"/>
      <c r="G170" s="205"/>
      <c r="H170" s="205"/>
      <c r="I170" s="205"/>
      <c r="J170" s="205"/>
      <c r="K170" s="205"/>
      <c r="L170" s="205"/>
      <c r="M170" s="205"/>
      <c r="N170" s="205"/>
    </row>
    <row r="171" spans="3:14" x14ac:dyDescent="0.35">
      <c r="C171" s="205"/>
      <c r="D171" s="205"/>
      <c r="E171" s="205"/>
      <c r="F171" s="205"/>
      <c r="G171" s="205"/>
      <c r="H171" s="205"/>
      <c r="I171" s="205"/>
      <c r="J171" s="205"/>
      <c r="K171" s="205"/>
      <c r="L171" s="205"/>
      <c r="M171" s="205"/>
      <c r="N171" s="205"/>
    </row>
    <row r="172" spans="3:14" x14ac:dyDescent="0.35"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</row>
    <row r="173" spans="3:14" x14ac:dyDescent="0.35">
      <c r="C173" s="205"/>
      <c r="D173" s="205"/>
      <c r="E173" s="205"/>
      <c r="F173" s="205"/>
      <c r="G173" s="205"/>
      <c r="H173" s="205"/>
      <c r="I173" s="205"/>
      <c r="J173" s="205"/>
      <c r="K173" s="205"/>
      <c r="L173" s="205"/>
      <c r="M173" s="205"/>
      <c r="N173" s="205"/>
    </row>
    <row r="174" spans="3:14" x14ac:dyDescent="0.35">
      <c r="C174" s="205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5"/>
    </row>
    <row r="175" spans="3:14" x14ac:dyDescent="0.35"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</row>
    <row r="176" spans="3:14" x14ac:dyDescent="0.35">
      <c r="C176" s="205"/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</row>
    <row r="177" spans="3:14" x14ac:dyDescent="0.35">
      <c r="C177" s="205"/>
      <c r="D177" s="205"/>
      <c r="E177" s="205"/>
      <c r="F177" s="205"/>
      <c r="G177" s="205"/>
      <c r="H177" s="205"/>
      <c r="I177" s="205"/>
      <c r="J177" s="205"/>
      <c r="K177" s="205"/>
      <c r="L177" s="205"/>
      <c r="M177" s="205"/>
      <c r="N177" s="205"/>
    </row>
    <row r="178" spans="3:14" x14ac:dyDescent="0.35">
      <c r="C178" s="205"/>
      <c r="D178" s="205"/>
      <c r="E178" s="205"/>
      <c r="F178" s="205"/>
      <c r="G178" s="205"/>
      <c r="H178" s="205"/>
      <c r="I178" s="205"/>
      <c r="J178" s="205"/>
      <c r="K178" s="205"/>
      <c r="L178" s="205"/>
      <c r="M178" s="205"/>
      <c r="N178" s="205"/>
    </row>
    <row r="179" spans="3:14" x14ac:dyDescent="0.35"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</row>
    <row r="180" spans="3:14" x14ac:dyDescent="0.35">
      <c r="C180" s="205"/>
      <c r="D180" s="205"/>
      <c r="E180" s="205"/>
      <c r="F180" s="205"/>
      <c r="G180" s="205"/>
      <c r="H180" s="205"/>
      <c r="I180" s="205"/>
      <c r="J180" s="205"/>
      <c r="K180" s="205"/>
      <c r="L180" s="205"/>
      <c r="M180" s="205"/>
      <c r="N180" s="205"/>
    </row>
    <row r="181" spans="3:14" x14ac:dyDescent="0.35">
      <c r="C181" s="205"/>
      <c r="D181" s="205"/>
      <c r="E181" s="205"/>
      <c r="F181" s="205"/>
      <c r="G181" s="205"/>
      <c r="H181" s="205"/>
      <c r="I181" s="205"/>
      <c r="J181" s="205"/>
      <c r="K181" s="205"/>
      <c r="L181" s="205"/>
      <c r="M181" s="205"/>
      <c r="N181" s="205"/>
    </row>
    <row r="182" spans="3:14" x14ac:dyDescent="0.35">
      <c r="C182" s="205"/>
      <c r="D182" s="205"/>
      <c r="E182" s="205"/>
      <c r="F182" s="205"/>
      <c r="G182" s="205"/>
      <c r="H182" s="205"/>
      <c r="I182" s="205"/>
      <c r="J182" s="205"/>
      <c r="K182" s="205"/>
      <c r="L182" s="205"/>
      <c r="M182" s="205"/>
      <c r="N182" s="205"/>
    </row>
    <row r="183" spans="3:14" x14ac:dyDescent="0.35">
      <c r="C183" s="205"/>
      <c r="D183" s="205"/>
      <c r="E183" s="205"/>
      <c r="F183" s="205"/>
      <c r="G183" s="205"/>
      <c r="H183" s="205"/>
      <c r="I183" s="205"/>
      <c r="J183" s="205"/>
      <c r="K183" s="205"/>
      <c r="L183" s="205"/>
      <c r="M183" s="205"/>
      <c r="N183" s="205"/>
    </row>
    <row r="184" spans="3:14" x14ac:dyDescent="0.35">
      <c r="C184" s="205"/>
      <c r="D184" s="205"/>
      <c r="E184" s="205"/>
      <c r="F184" s="205"/>
      <c r="G184" s="205"/>
      <c r="H184" s="205"/>
      <c r="I184" s="205"/>
      <c r="J184" s="205"/>
      <c r="K184" s="205"/>
      <c r="L184" s="205"/>
      <c r="M184" s="205"/>
      <c r="N184" s="205"/>
    </row>
    <row r="185" spans="3:14" x14ac:dyDescent="0.35">
      <c r="C185" s="205"/>
      <c r="D185" s="205"/>
      <c r="E185" s="205"/>
      <c r="F185" s="205"/>
      <c r="G185" s="205"/>
      <c r="H185" s="205"/>
      <c r="I185" s="205"/>
      <c r="J185" s="205"/>
      <c r="K185" s="205"/>
      <c r="L185" s="205"/>
      <c r="M185" s="205"/>
      <c r="N185" s="205"/>
    </row>
    <row r="186" spans="3:14" x14ac:dyDescent="0.35">
      <c r="C186" s="205"/>
      <c r="D186" s="205"/>
      <c r="E186" s="205"/>
      <c r="F186" s="205"/>
      <c r="G186" s="205"/>
      <c r="H186" s="205"/>
      <c r="I186" s="205"/>
      <c r="J186" s="205"/>
      <c r="K186" s="205"/>
      <c r="L186" s="205"/>
      <c r="M186" s="205"/>
      <c r="N186" s="205"/>
    </row>
    <row r="187" spans="3:14" x14ac:dyDescent="0.35">
      <c r="C187" s="205"/>
      <c r="D187" s="205"/>
      <c r="E187" s="205"/>
      <c r="F187" s="205"/>
      <c r="G187" s="205"/>
      <c r="H187" s="205"/>
      <c r="I187" s="205"/>
      <c r="J187" s="205"/>
      <c r="K187" s="205"/>
      <c r="L187" s="205"/>
      <c r="M187" s="205"/>
      <c r="N187" s="205"/>
    </row>
    <row r="188" spans="3:14" x14ac:dyDescent="0.35">
      <c r="C188" s="205"/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</row>
    <row r="189" spans="3:14" x14ac:dyDescent="0.35">
      <c r="C189" s="205"/>
      <c r="D189" s="205"/>
      <c r="E189" s="205"/>
      <c r="F189" s="205"/>
      <c r="G189" s="205"/>
      <c r="H189" s="205"/>
      <c r="I189" s="205"/>
      <c r="J189" s="205"/>
      <c r="K189" s="205"/>
      <c r="L189" s="205"/>
      <c r="M189" s="205"/>
      <c r="N189" s="205"/>
    </row>
    <row r="190" spans="3:14" x14ac:dyDescent="0.35">
      <c r="C190" s="205"/>
      <c r="D190" s="205"/>
      <c r="E190" s="205"/>
      <c r="F190" s="205"/>
      <c r="G190" s="205"/>
      <c r="H190" s="205"/>
      <c r="I190" s="205"/>
      <c r="J190" s="205"/>
      <c r="K190" s="205"/>
      <c r="L190" s="205"/>
      <c r="M190" s="205"/>
      <c r="N190" s="205"/>
    </row>
    <row r="191" spans="3:14" x14ac:dyDescent="0.35">
      <c r="C191" s="205"/>
      <c r="D191" s="205"/>
      <c r="E191" s="205"/>
      <c r="F191" s="205"/>
      <c r="G191" s="205"/>
      <c r="H191" s="205"/>
      <c r="I191" s="205"/>
      <c r="J191" s="205"/>
      <c r="K191" s="205"/>
      <c r="L191" s="205"/>
      <c r="M191" s="205"/>
      <c r="N191" s="205"/>
    </row>
    <row r="192" spans="3:14" x14ac:dyDescent="0.35">
      <c r="C192" s="205"/>
      <c r="D192" s="205"/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</row>
    <row r="193" spans="3:14" x14ac:dyDescent="0.35">
      <c r="C193" s="205"/>
      <c r="D193" s="205"/>
      <c r="E193" s="205"/>
      <c r="F193" s="205"/>
      <c r="G193" s="205"/>
      <c r="H193" s="205"/>
      <c r="I193" s="205"/>
      <c r="J193" s="205"/>
      <c r="K193" s="205"/>
      <c r="L193" s="205"/>
      <c r="M193" s="205"/>
      <c r="N193" s="205"/>
    </row>
    <row r="194" spans="3:14" x14ac:dyDescent="0.35">
      <c r="C194" s="205"/>
      <c r="D194" s="205"/>
      <c r="E194" s="205"/>
      <c r="F194" s="205"/>
      <c r="G194" s="205"/>
      <c r="H194" s="205"/>
      <c r="I194" s="205"/>
      <c r="J194" s="205"/>
      <c r="K194" s="205"/>
      <c r="L194" s="205"/>
      <c r="M194" s="205"/>
      <c r="N194" s="205"/>
    </row>
    <row r="195" spans="3:14" x14ac:dyDescent="0.35">
      <c r="C195" s="205"/>
      <c r="D195" s="205"/>
      <c r="E195" s="205"/>
      <c r="F195" s="205"/>
      <c r="G195" s="205"/>
      <c r="H195" s="205"/>
      <c r="I195" s="205"/>
      <c r="J195" s="205"/>
      <c r="K195" s="205"/>
      <c r="L195" s="205"/>
      <c r="M195" s="205"/>
      <c r="N195" s="205"/>
    </row>
    <row r="196" spans="3:14" x14ac:dyDescent="0.35"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  <c r="M196" s="205"/>
      <c r="N196" s="205"/>
    </row>
    <row r="197" spans="3:14" x14ac:dyDescent="0.35"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  <c r="M197" s="205"/>
      <c r="N197" s="205"/>
    </row>
    <row r="198" spans="3:14" x14ac:dyDescent="0.35">
      <c r="C198" s="205"/>
      <c r="D198" s="205"/>
      <c r="E198" s="205"/>
      <c r="F198" s="205"/>
      <c r="G198" s="205"/>
      <c r="H198" s="205"/>
      <c r="I198" s="205"/>
      <c r="J198" s="205"/>
      <c r="K198" s="205"/>
      <c r="L198" s="205"/>
      <c r="M198" s="205"/>
      <c r="N198" s="205"/>
    </row>
    <row r="199" spans="3:14" x14ac:dyDescent="0.35"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5"/>
      <c r="N199" s="205"/>
    </row>
    <row r="200" spans="3:14" x14ac:dyDescent="0.35"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</row>
    <row r="201" spans="3:14" x14ac:dyDescent="0.35"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</row>
    <row r="202" spans="3:14" x14ac:dyDescent="0.35">
      <c r="C202" s="205"/>
      <c r="D202" s="205"/>
      <c r="E202" s="205"/>
      <c r="F202" s="205"/>
      <c r="G202" s="205"/>
      <c r="H202" s="205"/>
      <c r="I202" s="205"/>
      <c r="J202" s="205"/>
      <c r="K202" s="205"/>
      <c r="L202" s="205"/>
      <c r="M202" s="205"/>
      <c r="N202" s="205"/>
    </row>
    <row r="203" spans="3:14" x14ac:dyDescent="0.35">
      <c r="C203" s="205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</row>
    <row r="204" spans="3:14" x14ac:dyDescent="0.35"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</row>
    <row r="205" spans="3:14" x14ac:dyDescent="0.35">
      <c r="C205" s="205"/>
      <c r="D205" s="205"/>
      <c r="E205" s="205"/>
      <c r="F205" s="205"/>
      <c r="G205" s="205"/>
      <c r="H205" s="205"/>
      <c r="I205" s="205"/>
      <c r="J205" s="205"/>
      <c r="K205" s="205"/>
      <c r="L205" s="205"/>
      <c r="M205" s="205"/>
      <c r="N205" s="205"/>
    </row>
    <row r="206" spans="3:14" x14ac:dyDescent="0.35"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</row>
    <row r="207" spans="3:14" x14ac:dyDescent="0.35">
      <c r="C207" s="205"/>
      <c r="D207" s="205"/>
      <c r="E207" s="205"/>
      <c r="F207" s="205"/>
      <c r="G207" s="205"/>
      <c r="H207" s="205"/>
      <c r="I207" s="205"/>
      <c r="J207" s="205"/>
      <c r="K207" s="205"/>
      <c r="L207" s="205"/>
      <c r="M207" s="205"/>
      <c r="N207" s="205"/>
    </row>
    <row r="208" spans="3:14" x14ac:dyDescent="0.35"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</row>
    <row r="209" spans="3:14" x14ac:dyDescent="0.35">
      <c r="C209" s="205"/>
      <c r="D209" s="205"/>
      <c r="E209" s="205"/>
      <c r="F209" s="205"/>
      <c r="G209" s="205"/>
      <c r="H209" s="205"/>
      <c r="I209" s="205"/>
      <c r="J209" s="205"/>
      <c r="K209" s="205"/>
      <c r="L209" s="205"/>
      <c r="M209" s="205"/>
      <c r="N209" s="205"/>
    </row>
    <row r="210" spans="3:14" x14ac:dyDescent="0.35">
      <c r="C210" s="205"/>
      <c r="D210" s="205"/>
      <c r="E210" s="205"/>
      <c r="F210" s="205"/>
      <c r="G210" s="205"/>
      <c r="H210" s="205"/>
      <c r="I210" s="205"/>
      <c r="J210" s="205"/>
      <c r="K210" s="205"/>
      <c r="L210" s="205"/>
      <c r="M210" s="205"/>
      <c r="N210" s="205"/>
    </row>
    <row r="211" spans="3:14" x14ac:dyDescent="0.35">
      <c r="C211" s="205"/>
      <c r="D211" s="205"/>
      <c r="E211" s="205"/>
      <c r="F211" s="205"/>
      <c r="G211" s="205"/>
      <c r="H211" s="205"/>
      <c r="I211" s="205"/>
      <c r="J211" s="205"/>
      <c r="K211" s="205"/>
      <c r="L211" s="205"/>
      <c r="M211" s="205"/>
      <c r="N211" s="205"/>
    </row>
    <row r="212" spans="3:14" x14ac:dyDescent="0.35">
      <c r="C212" s="205"/>
      <c r="D212" s="205"/>
      <c r="E212" s="205"/>
      <c r="F212" s="205"/>
      <c r="G212" s="205"/>
      <c r="H212" s="205"/>
      <c r="I212" s="205"/>
      <c r="J212" s="205"/>
      <c r="K212" s="205"/>
      <c r="L212" s="205"/>
      <c r="M212" s="205"/>
      <c r="N212" s="205"/>
    </row>
    <row r="213" spans="3:14" x14ac:dyDescent="0.35">
      <c r="C213" s="205"/>
      <c r="D213" s="205"/>
      <c r="E213" s="205"/>
      <c r="F213" s="205"/>
      <c r="G213" s="205"/>
      <c r="H213" s="205"/>
      <c r="I213" s="205"/>
      <c r="J213" s="205"/>
      <c r="K213" s="205"/>
      <c r="L213" s="205"/>
      <c r="M213" s="205"/>
      <c r="N213" s="205"/>
    </row>
    <row r="214" spans="3:14" x14ac:dyDescent="0.35">
      <c r="C214" s="205"/>
      <c r="D214" s="205"/>
      <c r="E214" s="205"/>
      <c r="F214" s="205"/>
      <c r="G214" s="205"/>
      <c r="H214" s="205"/>
      <c r="I214" s="205"/>
      <c r="J214" s="205"/>
      <c r="K214" s="205"/>
      <c r="L214" s="205"/>
      <c r="M214" s="205"/>
      <c r="N214" s="205"/>
    </row>
    <row r="215" spans="3:14" x14ac:dyDescent="0.35">
      <c r="C215" s="205"/>
      <c r="D215" s="205"/>
      <c r="E215" s="205"/>
      <c r="F215" s="205"/>
      <c r="G215" s="205"/>
      <c r="H215" s="205"/>
      <c r="I215" s="205"/>
      <c r="J215" s="205"/>
      <c r="K215" s="205"/>
      <c r="L215" s="205"/>
      <c r="M215" s="205"/>
      <c r="N215" s="205"/>
    </row>
    <row r="216" spans="3:14" x14ac:dyDescent="0.35">
      <c r="C216" s="205"/>
      <c r="D216" s="205"/>
      <c r="E216" s="205"/>
      <c r="F216" s="205"/>
      <c r="G216" s="205"/>
      <c r="H216" s="205"/>
      <c r="I216" s="205"/>
      <c r="J216" s="205"/>
      <c r="K216" s="205"/>
      <c r="L216" s="205"/>
      <c r="M216" s="205"/>
      <c r="N216" s="205"/>
    </row>
    <row r="217" spans="3:14" x14ac:dyDescent="0.35">
      <c r="C217" s="205"/>
      <c r="D217" s="205"/>
      <c r="E217" s="205"/>
      <c r="F217" s="205"/>
      <c r="G217" s="205"/>
      <c r="H217" s="205"/>
      <c r="I217" s="205"/>
      <c r="J217" s="205"/>
      <c r="K217" s="205"/>
      <c r="L217" s="205"/>
      <c r="M217" s="205"/>
      <c r="N217" s="205"/>
    </row>
    <row r="218" spans="3:14" x14ac:dyDescent="0.35">
      <c r="C218" s="205"/>
      <c r="D218" s="205"/>
      <c r="E218" s="205"/>
      <c r="F218" s="205"/>
      <c r="G218" s="205"/>
      <c r="H218" s="205"/>
      <c r="I218" s="205"/>
      <c r="J218" s="205"/>
      <c r="K218" s="205"/>
      <c r="L218" s="205"/>
      <c r="M218" s="205"/>
      <c r="N218" s="205"/>
    </row>
    <row r="219" spans="3:14" x14ac:dyDescent="0.35"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</row>
    <row r="220" spans="3:14" x14ac:dyDescent="0.35">
      <c r="C220" s="205"/>
      <c r="D220" s="205"/>
      <c r="E220" s="205"/>
      <c r="F220" s="205"/>
      <c r="G220" s="205"/>
      <c r="H220" s="205"/>
      <c r="I220" s="205"/>
      <c r="J220" s="205"/>
      <c r="K220" s="205"/>
      <c r="L220" s="205"/>
      <c r="M220" s="205"/>
      <c r="N220" s="205"/>
    </row>
    <row r="221" spans="3:14" x14ac:dyDescent="0.35">
      <c r="C221" s="205"/>
      <c r="D221" s="205"/>
      <c r="E221" s="205"/>
      <c r="F221" s="205"/>
      <c r="G221" s="205"/>
      <c r="H221" s="205"/>
      <c r="I221" s="205"/>
      <c r="J221" s="205"/>
      <c r="K221" s="205"/>
      <c r="L221" s="205"/>
      <c r="M221" s="205"/>
      <c r="N221" s="205"/>
    </row>
    <row r="222" spans="3:14" x14ac:dyDescent="0.35">
      <c r="C222" s="205"/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</row>
    <row r="223" spans="3:14" x14ac:dyDescent="0.35">
      <c r="C223" s="205"/>
      <c r="D223" s="205"/>
      <c r="E223" s="205"/>
      <c r="F223" s="205"/>
      <c r="G223" s="205"/>
      <c r="H223" s="205"/>
      <c r="I223" s="205"/>
      <c r="J223" s="205"/>
      <c r="K223" s="205"/>
      <c r="L223" s="205"/>
      <c r="M223" s="205"/>
      <c r="N223" s="205"/>
    </row>
    <row r="224" spans="3:14" x14ac:dyDescent="0.35">
      <c r="C224" s="205"/>
      <c r="D224" s="205"/>
      <c r="E224" s="205"/>
      <c r="F224" s="205"/>
      <c r="G224" s="205"/>
      <c r="H224" s="205"/>
      <c r="I224" s="205"/>
      <c r="J224" s="205"/>
      <c r="K224" s="205"/>
      <c r="L224" s="205"/>
      <c r="M224" s="205"/>
      <c r="N224" s="205"/>
    </row>
    <row r="225" spans="3:14" x14ac:dyDescent="0.35">
      <c r="C225" s="205"/>
      <c r="D225" s="205"/>
      <c r="E225" s="205"/>
      <c r="F225" s="205"/>
      <c r="G225" s="205"/>
      <c r="H225" s="205"/>
      <c r="I225" s="205"/>
      <c r="J225" s="205"/>
      <c r="K225" s="205"/>
      <c r="L225" s="205"/>
      <c r="M225" s="205"/>
      <c r="N225" s="205"/>
    </row>
    <row r="226" spans="3:14" x14ac:dyDescent="0.35">
      <c r="C226" s="205"/>
      <c r="D226" s="205"/>
      <c r="E226" s="205"/>
      <c r="F226" s="205"/>
      <c r="G226" s="205"/>
      <c r="H226" s="205"/>
      <c r="I226" s="205"/>
      <c r="J226" s="205"/>
      <c r="K226" s="205"/>
      <c r="L226" s="205"/>
      <c r="M226" s="205"/>
      <c r="N226" s="205"/>
    </row>
    <row r="227" spans="3:14" x14ac:dyDescent="0.35">
      <c r="C227" s="205"/>
      <c r="D227" s="205"/>
      <c r="E227" s="205"/>
      <c r="F227" s="205"/>
      <c r="G227" s="205"/>
      <c r="H227" s="205"/>
      <c r="I227" s="205"/>
      <c r="J227" s="205"/>
      <c r="K227" s="205"/>
      <c r="L227" s="205"/>
      <c r="M227" s="205"/>
      <c r="N227" s="205"/>
    </row>
  </sheetData>
  <sheetProtection algorithmName="SHA-512" hashValue="OJqoT+5LB4GC1xXCWBL1r8hKptdoBIbG7EGPIo55U/Ry/vEbx+cSaqeD32gAUOlbXFS8jCYVBCTpeIujiOV8HA==" saltValue="ASsBUMAc809tNsQdWbMGCg==" spinCount="100000" sheet="1" selectLockedCells="1" selectUnlockedCells="1"/>
  <mergeCells count="33">
    <mergeCell ref="C17:N17"/>
    <mergeCell ref="D25:Q25"/>
    <mergeCell ref="D28:Q28"/>
    <mergeCell ref="B8:Q8"/>
    <mergeCell ref="D34:Q34"/>
    <mergeCell ref="C37:Q37"/>
    <mergeCell ref="C9:N9"/>
    <mergeCell ref="C13:N13"/>
    <mergeCell ref="C15:N15"/>
    <mergeCell ref="C30:N30"/>
    <mergeCell ref="C26:N26"/>
    <mergeCell ref="C27:N27"/>
    <mergeCell ref="C35:N35"/>
    <mergeCell ref="C32:N32"/>
    <mergeCell ref="C33:N33"/>
    <mergeCell ref="C36:N36"/>
    <mergeCell ref="C22:N22"/>
    <mergeCell ref="B5:Q5"/>
    <mergeCell ref="C40:Q40"/>
    <mergeCell ref="C41:Q41"/>
    <mergeCell ref="C43:Q43"/>
    <mergeCell ref="C39:Q39"/>
    <mergeCell ref="C38:N38"/>
    <mergeCell ref="D31:Q31"/>
    <mergeCell ref="C21:N21"/>
    <mergeCell ref="C10:Q10"/>
    <mergeCell ref="C12:Q12"/>
    <mergeCell ref="C14:Q14"/>
    <mergeCell ref="C16:Q16"/>
    <mergeCell ref="C18:Q18"/>
    <mergeCell ref="C19:N19"/>
    <mergeCell ref="C20:Q20"/>
    <mergeCell ref="D23:Q23"/>
  </mergeCells>
  <pageMargins left="0.70866141732283472" right="0.70866141732283472" top="0.74803149606299213" bottom="0.74803149606299213" header="0.31496062992125984" footer="0.31496062992125984"/>
  <pageSetup paperSize="9" orientation="portrait" verticalDpi="1200" r:id="rId1"/>
  <headerFooter>
    <oddFooter>&amp;RPressupost sol·licitud nuclis ECR 2022
Versió 2 , 25 de maig de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2BFB-5FE3-4FD7-9F8C-4A80E64155F0}">
  <sheetPr codeName="Full2"/>
  <dimension ref="A1:DL736"/>
  <sheetViews>
    <sheetView zoomScale="130" zoomScaleNormal="130" zoomScaleSheetLayoutView="100" workbookViewId="0">
      <selection activeCell="B24" sqref="B24"/>
    </sheetView>
  </sheetViews>
  <sheetFormatPr defaultColWidth="19.7265625" defaultRowHeight="14.5" x14ac:dyDescent="0.35"/>
  <cols>
    <col min="1" max="1" width="10.453125" style="88" customWidth="1"/>
    <col min="2" max="2" width="28.54296875" style="98" customWidth="1"/>
    <col min="3" max="3" width="25" style="98" customWidth="1"/>
    <col min="4" max="4" width="22" style="98" hidden="1" customWidth="1"/>
    <col min="5" max="5" width="29.26953125" style="98" customWidth="1" collapsed="1"/>
    <col min="6" max="6" width="16.54296875" style="98" customWidth="1"/>
    <col min="7" max="7" width="15.7265625" style="98" hidden="1" customWidth="1"/>
    <col min="8" max="8" width="15.7265625" style="98" customWidth="1" collapsed="1"/>
    <col min="9" max="9" width="28.81640625" style="98" customWidth="1"/>
    <col min="10" max="10" width="39.7265625" style="98" hidden="1" customWidth="1"/>
    <col min="11" max="11" width="11.453125" style="98" hidden="1" customWidth="1"/>
    <col min="12" max="12" width="15.81640625" style="98" hidden="1" customWidth="1"/>
    <col min="13" max="13" width="6.7265625" style="98" hidden="1" customWidth="1"/>
    <col min="14" max="14" width="22.81640625" style="54" hidden="1" customWidth="1" collapsed="1"/>
    <col min="15" max="15" width="28.54296875" style="54" hidden="1" customWidth="1"/>
    <col min="16" max="16" width="19.7265625" style="54" hidden="1" customWidth="1"/>
    <col min="17" max="116" width="19.7265625" style="54"/>
    <col min="117" max="16384" width="19.7265625" style="98"/>
  </cols>
  <sheetData>
    <row r="1" spans="1:9" s="54" customFormat="1" x14ac:dyDescent="0.35">
      <c r="A1" s="88"/>
    </row>
    <row r="2" spans="1:9" s="54" customFormat="1" x14ac:dyDescent="0.35">
      <c r="A2" s="88"/>
    </row>
    <row r="3" spans="1:9" s="54" customFormat="1" x14ac:dyDescent="0.35">
      <c r="A3" s="88"/>
    </row>
    <row r="4" spans="1:9" s="54" customFormat="1" ht="18.5" x14ac:dyDescent="0.35">
      <c r="A4" s="88"/>
      <c r="B4" s="55"/>
    </row>
    <row r="5" spans="1:9" s="54" customFormat="1" ht="27" customHeight="1" x14ac:dyDescent="0.35">
      <c r="A5" s="88"/>
      <c r="B5" s="247" t="str">
        <f>'INSTRUCCIONS Sol·licitant'!$B$5</f>
        <v>RESOLUCIÓ EMC/1653/2020, de 8 de juliol, per la qual s'aproven les bases reguladores de la línia de subvencions a nuclis de recerca industrial i desenvolupament experimental que incentivin la realització d'activitats de recerca industrial i desenvolupament experimental en projectes d'economia circular, específicament en l'àmbit dels residus.</v>
      </c>
      <c r="C5" s="247"/>
      <c r="D5" s="247"/>
      <c r="E5" s="247"/>
      <c r="F5" s="247"/>
      <c r="G5" s="247"/>
      <c r="H5" s="247"/>
      <c r="I5" s="247"/>
    </row>
    <row r="6" spans="1:9" s="54" customFormat="1" x14ac:dyDescent="0.35">
      <c r="A6" s="88"/>
      <c r="B6" s="89"/>
    </row>
    <row r="7" spans="1:9" s="54" customFormat="1" x14ac:dyDescent="0.35">
      <c r="A7" s="88"/>
      <c r="B7" s="306" t="s">
        <v>12</v>
      </c>
      <c r="C7" s="307"/>
      <c r="D7" s="308"/>
      <c r="E7" s="310"/>
      <c r="F7" s="310"/>
      <c r="G7" s="310"/>
      <c r="H7" s="310"/>
    </row>
    <row r="8" spans="1:9" s="54" customFormat="1" x14ac:dyDescent="0.35">
      <c r="A8" s="88"/>
      <c r="B8" s="311" t="s">
        <v>34</v>
      </c>
      <c r="C8" s="312"/>
      <c r="D8" s="313"/>
      <c r="E8" s="309"/>
      <c r="F8" s="309"/>
      <c r="G8" s="309"/>
      <c r="H8" s="309"/>
      <c r="I8" s="90"/>
    </row>
    <row r="9" spans="1:9" s="54" customFormat="1" hidden="1" x14ac:dyDescent="0.35">
      <c r="A9" s="88"/>
      <c r="B9" s="302" t="s">
        <v>35</v>
      </c>
      <c r="C9" s="303"/>
      <c r="D9" s="304"/>
      <c r="E9" s="305"/>
      <c r="F9" s="305"/>
      <c r="G9" s="305"/>
      <c r="H9" s="305"/>
      <c r="I9" s="91"/>
    </row>
    <row r="10" spans="1:9" s="54" customFormat="1" x14ac:dyDescent="0.35">
      <c r="A10" s="88"/>
      <c r="B10" s="306" t="s">
        <v>13</v>
      </c>
      <c r="C10" s="307"/>
      <c r="D10" s="308"/>
      <c r="E10" s="309"/>
      <c r="F10" s="309"/>
      <c r="G10" s="309"/>
      <c r="H10" s="309"/>
    </row>
    <row r="11" spans="1:9" s="54" customFormat="1" x14ac:dyDescent="0.35">
      <c r="A11" s="88"/>
      <c r="B11" s="306" t="s">
        <v>14</v>
      </c>
      <c r="C11" s="307"/>
      <c r="D11" s="308"/>
      <c r="E11" s="309"/>
      <c r="F11" s="309"/>
      <c r="G11" s="309"/>
      <c r="H11" s="309"/>
    </row>
    <row r="12" spans="1:9" s="54" customFormat="1" x14ac:dyDescent="0.35">
      <c r="A12" s="88"/>
      <c r="B12" s="306" t="s">
        <v>62</v>
      </c>
      <c r="C12" s="307"/>
      <c r="D12" s="308"/>
      <c r="E12" s="309"/>
      <c r="F12" s="309"/>
      <c r="G12" s="309"/>
      <c r="H12" s="309"/>
      <c r="I12" s="92"/>
    </row>
    <row r="13" spans="1:9" s="54" customFormat="1" hidden="1" x14ac:dyDescent="0.35">
      <c r="A13" s="88"/>
      <c r="B13" s="302" t="s">
        <v>28</v>
      </c>
      <c r="C13" s="303"/>
      <c r="D13" s="304"/>
      <c r="E13" s="305"/>
      <c r="F13" s="305"/>
      <c r="G13" s="305"/>
      <c r="H13" s="305"/>
    </row>
    <row r="14" spans="1:9" s="54" customFormat="1" hidden="1" x14ac:dyDescent="0.35">
      <c r="A14" s="88"/>
      <c r="B14" s="302" t="s">
        <v>29</v>
      </c>
      <c r="C14" s="303"/>
      <c r="D14" s="304"/>
      <c r="E14" s="305"/>
      <c r="F14" s="305"/>
      <c r="G14" s="305"/>
      <c r="H14" s="305"/>
    </row>
    <row r="15" spans="1:9" s="54" customFormat="1" x14ac:dyDescent="0.35">
      <c r="A15" s="88"/>
    </row>
    <row r="16" spans="1:9" s="54" customFormat="1" x14ac:dyDescent="0.35">
      <c r="A16" s="88"/>
      <c r="B16" s="89"/>
    </row>
    <row r="17" spans="1:116" s="54" customFormat="1" ht="15" thickBot="1" x14ac:dyDescent="0.4">
      <c r="A17" s="88"/>
      <c r="B17" s="93" t="s">
        <v>118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1:116" s="54" customFormat="1" ht="15" customHeight="1" x14ac:dyDescent="0.35">
      <c r="A18" s="88"/>
      <c r="B18" s="293" t="s">
        <v>45</v>
      </c>
      <c r="C18" s="293"/>
      <c r="D18" s="293"/>
      <c r="E18" s="293"/>
      <c r="F18" s="293"/>
      <c r="G18" s="293"/>
      <c r="H18" s="293"/>
      <c r="I18" s="293"/>
      <c r="J18" s="94"/>
      <c r="K18" s="94"/>
      <c r="L18" s="94"/>
      <c r="M18" s="94"/>
    </row>
    <row r="19" spans="1:116" s="54" customFormat="1" x14ac:dyDescent="0.35">
      <c r="A19" s="88"/>
      <c r="B19" s="293"/>
      <c r="C19" s="293"/>
      <c r="D19" s="293"/>
      <c r="E19" s="293"/>
      <c r="F19" s="293"/>
      <c r="G19" s="293"/>
      <c r="H19" s="293"/>
      <c r="I19" s="293"/>
      <c r="J19" s="94"/>
      <c r="K19" s="94"/>
      <c r="L19" s="94"/>
      <c r="M19" s="94"/>
    </row>
    <row r="20" spans="1:116" s="54" customFormat="1" ht="15.5" x14ac:dyDescent="0.35">
      <c r="A20" s="88"/>
      <c r="B20" s="211" t="s">
        <v>126</v>
      </c>
      <c r="C20" s="95"/>
      <c r="D20" s="95"/>
      <c r="E20" s="95"/>
      <c r="F20" s="95"/>
      <c r="G20" s="95"/>
      <c r="I20" s="96"/>
      <c r="J20" s="94"/>
      <c r="K20" s="94"/>
      <c r="L20" s="94"/>
      <c r="M20" s="94"/>
    </row>
    <row r="21" spans="1:116" s="54" customFormat="1" x14ac:dyDescent="0.35">
      <c r="A21" s="88"/>
      <c r="I21" s="97"/>
      <c r="J21" s="97"/>
      <c r="K21" s="97"/>
      <c r="L21" s="97"/>
      <c r="M21" s="94"/>
    </row>
    <row r="22" spans="1:116" s="221" customFormat="1" ht="38.25" customHeight="1" x14ac:dyDescent="0.35">
      <c r="A22" s="217"/>
      <c r="B22" s="215" t="s">
        <v>1</v>
      </c>
      <c r="C22" s="215" t="s">
        <v>0</v>
      </c>
      <c r="D22" s="218" t="s">
        <v>24</v>
      </c>
      <c r="E22" s="233" t="s">
        <v>10</v>
      </c>
      <c r="F22" s="215" t="s">
        <v>11</v>
      </c>
      <c r="G22" s="218" t="s">
        <v>25</v>
      </c>
      <c r="H22" s="215" t="s">
        <v>9</v>
      </c>
      <c r="I22" s="215" t="s">
        <v>26</v>
      </c>
      <c r="J22" s="218" t="s">
        <v>27</v>
      </c>
      <c r="K22" s="219" t="s">
        <v>20</v>
      </c>
      <c r="L22" s="219" t="s">
        <v>21</v>
      </c>
      <c r="M22" s="214"/>
      <c r="N22" s="220"/>
      <c r="O22" s="295" t="s">
        <v>93</v>
      </c>
      <c r="P22" s="295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  <c r="CG22" s="220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  <c r="DH22" s="220"/>
      <c r="DI22" s="220"/>
      <c r="DJ22" s="220"/>
      <c r="DK22" s="220"/>
      <c r="DL22" s="220"/>
    </row>
    <row r="23" spans="1:116" x14ac:dyDescent="0.35">
      <c r="B23" s="8"/>
      <c r="C23" s="9"/>
      <c r="D23" s="99"/>
      <c r="E23" s="234"/>
      <c r="F23" s="10"/>
      <c r="G23" s="100"/>
      <c r="H23" s="11"/>
      <c r="I23" s="78">
        <f t="shared" ref="I23:I25" si="0">+F23*H23</f>
        <v>0</v>
      </c>
      <c r="J23" s="101">
        <f t="shared" ref="J23:J24" si="1">+G23*H23</f>
        <v>0</v>
      </c>
      <c r="K23" s="102">
        <f>IF(AND($E$9="Gran empresa",D23="Recerca"),Desplegables!$F$15,IF(AND($E$9="Gran empresa",D23="Desenvolupament"),Desplegables!$F$18,IF(AND($E$9="Mitjana empresa",D23="Recerca"),Desplegables!$F$14,IF(AND($E$9="Mitjana empresa",D23="Desenvolupament"),Desplegables!$F$17,IF(AND($E$9="Petita empresa",D23="Recerca"),Desplegables!$F$13,IF(AND($E$9="Petita empresa",D23="Desenvolupament"),Desplegables!$F$16,))))))</f>
        <v>0</v>
      </c>
      <c r="L23" s="103">
        <f>+K23*J23</f>
        <v>0</v>
      </c>
      <c r="M23" s="94"/>
      <c r="O23" s="296"/>
      <c r="P23" s="296"/>
    </row>
    <row r="24" spans="1:116" x14ac:dyDescent="0.35">
      <c r="B24" s="8"/>
      <c r="C24" s="9"/>
      <c r="D24" s="99"/>
      <c r="E24" s="234"/>
      <c r="F24" s="10"/>
      <c r="G24" s="104"/>
      <c r="H24" s="11"/>
      <c r="I24" s="78">
        <f t="shared" si="0"/>
        <v>0</v>
      </c>
      <c r="J24" s="101">
        <f t="shared" si="1"/>
        <v>0</v>
      </c>
      <c r="K24" s="102">
        <f>IF(AND($E$9="Gran empresa",D24="Recerca"),Desplegables!$F$15,IF(AND($E$9="Gran empresa",D24="Desenvolupament"),Desplegables!$F$18,IF(AND($E$9="Mitjana empresa",D24="Recerca"),Desplegables!$F$14,IF(AND($E$9="Mitjana empresa",D24="Desenvolupament"),Desplegables!$F$17,IF(AND($E$9="Petita empresa",D24="Recerca"),Desplegables!$F$13,IF(AND($E$9="Petita empresa",D24="Desenvolupament"),Desplegables!$F$16,))))))</f>
        <v>0</v>
      </c>
      <c r="L24" s="103">
        <f>+K24*J24</f>
        <v>0</v>
      </c>
      <c r="M24" s="94"/>
      <c r="N24" s="105"/>
      <c r="O24" s="297"/>
      <c r="P24" s="298"/>
    </row>
    <row r="25" spans="1:116" x14ac:dyDescent="0.35">
      <c r="B25" s="8"/>
      <c r="C25" s="9"/>
      <c r="D25" s="99"/>
      <c r="E25" s="234"/>
      <c r="F25" s="10"/>
      <c r="G25" s="104"/>
      <c r="H25" s="11"/>
      <c r="I25" s="78">
        <f t="shared" si="0"/>
        <v>0</v>
      </c>
      <c r="J25" s="101">
        <f t="shared" ref="J25" si="2">+G25*H25</f>
        <v>0</v>
      </c>
      <c r="K25" s="102">
        <f>IF(AND($E$9="Gran empresa",D25="Recerca"),Desplegables!$F$15,IF(AND($E$9="Gran empresa",D25="Desenvolupament"),Desplegables!$F$18,IF(AND($E$9="Mitjana empresa",D25="Recerca"),Desplegables!$F$14,IF(AND($E$9="Mitjana empresa",D25="Desenvolupament"),Desplegables!$F$17,IF(AND($E$9="Petita empresa",D25="Recerca"),Desplegables!$F$13,IF(AND($E$9="Petita empresa",D25="Desenvolupament"),Desplegables!$F$16,))))))</f>
        <v>0</v>
      </c>
      <c r="L25" s="103">
        <f t="shared" ref="L25:L26" si="3">+K25*J25</f>
        <v>0</v>
      </c>
      <c r="M25" s="94"/>
      <c r="N25" s="105"/>
      <c r="O25" s="296"/>
      <c r="P25" s="296"/>
    </row>
    <row r="26" spans="1:116" x14ac:dyDescent="0.35">
      <c r="B26" s="80"/>
      <c r="C26" s="80"/>
      <c r="D26" s="106"/>
      <c r="E26" s="146"/>
      <c r="F26" s="235"/>
      <c r="G26" s="107"/>
      <c r="H26" s="169"/>
      <c r="I26" s="169"/>
      <c r="J26" s="108"/>
      <c r="K26" s="109">
        <f>IF(AND($E$9="Gran empresa",D26="Recerca"),Desplegables!$F$15,IF(AND($E$9="Gran empresa",D26="Desenvolupament"),Desplegables!$F$18,IF(AND($E$9="Mitjana empresa",D26="Recerca"),Desplegables!$F$14,IF(AND($E$9="Mitjana empresa",D26="Desenvolupament"),Desplegables!$F$17,IF(AND($E$9="Petita empresa",D26="Recerca"),Desplegables!$F$13,IF(AND($E$9="Petita empresa",D26="Desenvolupament"),Desplegables!$F$16,))))))</f>
        <v>0</v>
      </c>
      <c r="L26" s="110">
        <f t="shared" si="3"/>
        <v>0</v>
      </c>
      <c r="M26" s="94"/>
      <c r="N26" s="105"/>
      <c r="O26" s="299"/>
      <c r="P26" s="299"/>
    </row>
    <row r="27" spans="1:116" x14ac:dyDescent="0.35">
      <c r="B27" s="111"/>
      <c r="C27" s="112"/>
      <c r="D27" s="112"/>
      <c r="E27" s="113" t="s">
        <v>5</v>
      </c>
      <c r="F27" s="114">
        <f>SUM($F$23:$F$26)</f>
        <v>0</v>
      </c>
      <c r="G27" s="115">
        <f>SUM(G23:G24)</f>
        <v>0</v>
      </c>
      <c r="H27" s="116"/>
      <c r="I27" s="116">
        <f>SUM($I$23:$I$26)</f>
        <v>0</v>
      </c>
      <c r="J27" s="117">
        <f>SUM(J23:J24)</f>
        <v>0</v>
      </c>
      <c r="K27" s="118">
        <f>IF(J27=0,0,L27/J27)</f>
        <v>0</v>
      </c>
      <c r="L27" s="116">
        <f>+SUM(L23:L24)</f>
        <v>0</v>
      </c>
      <c r="M27" s="94"/>
      <c r="N27" s="98"/>
    </row>
    <row r="28" spans="1:116" x14ac:dyDescent="0.35">
      <c r="B28" s="119"/>
      <c r="C28" s="119"/>
      <c r="D28" s="119"/>
      <c r="E28" s="54"/>
      <c r="F28" s="54"/>
      <c r="G28" s="54"/>
      <c r="H28" s="54"/>
      <c r="I28" s="54"/>
      <c r="J28" s="54"/>
      <c r="K28" s="54"/>
      <c r="L28" s="54"/>
      <c r="M28" s="94"/>
    </row>
    <row r="29" spans="1:116" s="54" customFormat="1" ht="15" customHeight="1" x14ac:dyDescent="0.35">
      <c r="A29" s="88"/>
      <c r="B29" s="120"/>
      <c r="C29" s="121"/>
      <c r="D29" s="121"/>
      <c r="E29" s="122"/>
      <c r="F29" s="123"/>
      <c r="G29" s="123"/>
      <c r="H29" s="124"/>
      <c r="M29" s="94"/>
    </row>
    <row r="30" spans="1:116" s="54" customFormat="1" ht="15" thickBot="1" x14ac:dyDescent="0.4">
      <c r="A30" s="88"/>
      <c r="B30" s="125" t="s">
        <v>42</v>
      </c>
      <c r="C30" s="14"/>
      <c r="E30" s="126" t="s">
        <v>40</v>
      </c>
      <c r="F30" s="94"/>
      <c r="G30" s="94"/>
      <c r="H30" s="94"/>
      <c r="I30" s="94"/>
      <c r="L30" s="94"/>
      <c r="M30" s="94"/>
    </row>
    <row r="31" spans="1:116" s="54" customFormat="1" x14ac:dyDescent="0.35">
      <c r="A31" s="88"/>
      <c r="B31" s="127"/>
      <c r="C31" s="128"/>
      <c r="E31" s="129"/>
      <c r="F31" s="94"/>
      <c r="G31" s="94"/>
      <c r="H31" s="94"/>
      <c r="I31" s="94"/>
      <c r="L31" s="94"/>
      <c r="M31" s="94"/>
      <c r="O31" s="224" t="s">
        <v>46</v>
      </c>
      <c r="P31" s="210"/>
    </row>
    <row r="32" spans="1:116" s="54" customFormat="1" ht="15.5" x14ac:dyDescent="0.35">
      <c r="A32" s="88"/>
      <c r="B32" s="211" t="s">
        <v>127</v>
      </c>
      <c r="C32" s="128"/>
      <c r="E32" s="129"/>
      <c r="F32" s="94"/>
      <c r="G32" s="94"/>
      <c r="H32" s="94"/>
      <c r="I32" s="94"/>
      <c r="L32" s="94"/>
      <c r="M32" s="94"/>
      <c r="O32" s="223" t="s">
        <v>33</v>
      </c>
      <c r="P32" s="223"/>
    </row>
    <row r="33" spans="1:116" s="54" customFormat="1" x14ac:dyDescent="0.35">
      <c r="A33" s="88"/>
      <c r="B33" s="130"/>
      <c r="C33" s="121"/>
      <c r="D33" s="121"/>
      <c r="F33" s="123"/>
      <c r="G33" s="94"/>
      <c r="H33" s="94"/>
      <c r="O33" s="131"/>
      <c r="P33" s="131"/>
    </row>
    <row r="34" spans="1:116" s="220" customFormat="1" ht="29" x14ac:dyDescent="0.35">
      <c r="A34" s="217"/>
      <c r="B34" s="215" t="s">
        <v>10</v>
      </c>
      <c r="C34" s="215" t="s">
        <v>71</v>
      </c>
      <c r="D34" s="222" t="s">
        <v>36</v>
      </c>
      <c r="E34" s="215" t="s">
        <v>61</v>
      </c>
      <c r="F34" s="132" t="s">
        <v>37</v>
      </c>
      <c r="G34" s="216" t="s">
        <v>96</v>
      </c>
      <c r="H34" s="214"/>
      <c r="O34" s="216" t="s">
        <v>39</v>
      </c>
      <c r="P34" s="216" t="s">
        <v>38</v>
      </c>
    </row>
    <row r="35" spans="1:116" s="54" customFormat="1" x14ac:dyDescent="0.35">
      <c r="A35" s="88"/>
      <c r="B35" s="44"/>
      <c r="C35" s="44"/>
      <c r="D35" s="62"/>
      <c r="E35" s="45"/>
      <c r="F35" s="79" t="e">
        <f>C35/(E35*$C$30)</f>
        <v>#DIV/0!</v>
      </c>
      <c r="G35" s="53" t="e">
        <f>D35/(E35*$C$30)</f>
        <v>#DIV/0!</v>
      </c>
      <c r="H35" s="94"/>
      <c r="O35" s="212">
        <f>IF(AND($E$9="Gran empresa"),Desplegables!$E$28,IF(AND($E$9="Mitjana empresa"),Desplegables!$E$27,IF(AND($E$9="Petita empresa"),Desplegables!$E$26,IF($E$9="Agent TECNIO",1,))))</f>
        <v>0</v>
      </c>
      <c r="P35" s="213">
        <f>+O35*E35*$C$30</f>
        <v>0</v>
      </c>
    </row>
    <row r="36" spans="1:116" s="54" customFormat="1" x14ac:dyDescent="0.35">
      <c r="A36" s="88"/>
      <c r="B36" s="44"/>
      <c r="C36" s="44"/>
      <c r="D36" s="62"/>
      <c r="E36" s="45"/>
      <c r="F36" s="79" t="e">
        <f>C36/(E36*$C$30)</f>
        <v>#DIV/0!</v>
      </c>
      <c r="G36" s="53" t="e">
        <f>D36/(E36*$C$30)</f>
        <v>#DIV/0!</v>
      </c>
      <c r="H36" s="94"/>
      <c r="O36" s="212">
        <f>IF(AND($E$9="Gran empresa"),Desplegables!$E$28,IF(AND($E$9="Mitjana empresa"),Desplegables!$E$27,IF(AND($E$9="Petita empresa"),Desplegables!$E$26,IF($E$9="Agent TECNIO",1,))))</f>
        <v>0</v>
      </c>
      <c r="P36" s="213">
        <f>+O36*E36*$C$30</f>
        <v>0</v>
      </c>
    </row>
    <row r="37" spans="1:116" s="54" customFormat="1" x14ac:dyDescent="0.35">
      <c r="A37" s="88"/>
      <c r="B37" s="44"/>
      <c r="C37" s="44"/>
      <c r="D37" s="62"/>
      <c r="E37" s="45"/>
      <c r="F37" s="79" t="e">
        <f>C37/(E37*$C$30)</f>
        <v>#DIV/0!</v>
      </c>
      <c r="G37" s="53" t="e">
        <f>D37/(E37*$C$30)</f>
        <v>#DIV/0!</v>
      </c>
      <c r="H37" s="94"/>
      <c r="O37" s="212">
        <f>IF(AND($E$9="Gran empresa"),Desplegables!$E$28,IF(AND($E$9="Mitjana empresa"),Desplegables!$E$27,IF(AND($E$9="Petita empresa"),Desplegables!$E$26,IF($E$9="Agent TECNIO",1,))))</f>
        <v>0</v>
      </c>
      <c r="P37" s="213">
        <f>+O37*E37*$C$30</f>
        <v>0</v>
      </c>
    </row>
    <row r="38" spans="1:116" s="54" customFormat="1" x14ac:dyDescent="0.35">
      <c r="A38" s="88"/>
      <c r="B38" s="80"/>
      <c r="C38" s="80"/>
      <c r="D38" s="80"/>
      <c r="E38" s="133"/>
      <c r="F38" s="81" t="e">
        <f>C38/(E38*$C$30)</f>
        <v>#DIV/0!</v>
      </c>
      <c r="G38" s="81" t="e">
        <f>D38/(E38*$C$30)</f>
        <v>#DIV/0!</v>
      </c>
      <c r="H38" s="94"/>
      <c r="O38" s="134">
        <f>IF(AND($E$9="Gran empresa"),Desplegables!$E$28,IF(AND($E$9="Mitjana empresa"),Desplegables!$E$27,IF(AND($E$9="Petita empresa"),Desplegables!$E$26,IF($E$9="Agent TECNIO",1,))))</f>
        <v>0</v>
      </c>
      <c r="P38" s="135">
        <f>O38*E38*$C$30</f>
        <v>0</v>
      </c>
    </row>
    <row r="39" spans="1:116" s="54" customFormat="1" x14ac:dyDescent="0.35">
      <c r="A39" s="88"/>
      <c r="B39" s="88" t="s">
        <v>103</v>
      </c>
      <c r="C39" s="88" t="s">
        <v>103</v>
      </c>
      <c r="D39" s="88" t="s">
        <v>103</v>
      </c>
      <c r="E39" s="88" t="s">
        <v>103</v>
      </c>
      <c r="F39" s="88" t="s">
        <v>103</v>
      </c>
      <c r="G39" s="88" t="s">
        <v>103</v>
      </c>
      <c r="H39" s="88" t="s">
        <v>103</v>
      </c>
      <c r="I39" s="88" t="s">
        <v>103</v>
      </c>
      <c r="J39" s="88" t="s">
        <v>103</v>
      </c>
      <c r="K39" s="88" t="s">
        <v>103</v>
      </c>
      <c r="L39" s="88" t="s">
        <v>103</v>
      </c>
    </row>
    <row r="40" spans="1:116" s="54" customFormat="1" x14ac:dyDescent="0.35">
      <c r="A40" s="88"/>
      <c r="B40" s="128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1:116" s="54" customFormat="1" x14ac:dyDescent="0.35">
      <c r="A41" s="88"/>
      <c r="B41" s="121"/>
      <c r="C41" s="121"/>
      <c r="D41" s="121"/>
      <c r="E41" s="122"/>
      <c r="F41" s="123"/>
      <c r="G41" s="123"/>
      <c r="H41" s="124"/>
    </row>
    <row r="42" spans="1:116" s="54" customFormat="1" ht="15" thickBot="1" x14ac:dyDescent="0.4">
      <c r="A42" s="88"/>
      <c r="B42" s="93" t="s">
        <v>119</v>
      </c>
      <c r="C42" s="137"/>
      <c r="D42" s="137"/>
      <c r="E42" s="138"/>
      <c r="F42" s="139"/>
      <c r="G42" s="139"/>
      <c r="H42" s="140"/>
      <c r="I42" s="57"/>
      <c r="J42" s="57"/>
      <c r="K42" s="57"/>
      <c r="L42" s="57"/>
      <c r="M42" s="57"/>
      <c r="N42" s="57"/>
      <c r="O42" s="57"/>
      <c r="P42" s="57"/>
    </row>
    <row r="43" spans="1:116" s="54" customFormat="1" x14ac:dyDescent="0.35">
      <c r="A43" s="88"/>
      <c r="B43" s="129" t="s">
        <v>43</v>
      </c>
      <c r="C43" s="119"/>
      <c r="D43" s="119"/>
      <c r="E43" s="141"/>
      <c r="F43" s="142"/>
      <c r="G43" s="142"/>
      <c r="H43" s="143"/>
      <c r="I43" s="94"/>
      <c r="J43" s="94"/>
      <c r="K43" s="94"/>
      <c r="L43" s="94"/>
      <c r="M43" s="94"/>
    </row>
    <row r="44" spans="1:116" s="54" customFormat="1" ht="16.5" customHeight="1" x14ac:dyDescent="0.35">
      <c r="A44" s="88"/>
      <c r="C44" s="121"/>
      <c r="D44" s="121"/>
      <c r="E44" s="120"/>
      <c r="F44" s="123"/>
      <c r="G44" s="123"/>
      <c r="H44" s="124"/>
      <c r="M44" s="94"/>
    </row>
    <row r="45" spans="1:116" s="221" customFormat="1" ht="30.75" customHeight="1" x14ac:dyDescent="0.35">
      <c r="A45" s="217"/>
      <c r="B45" s="215" t="s">
        <v>1</v>
      </c>
      <c r="C45" s="215" t="s">
        <v>0</v>
      </c>
      <c r="D45" s="218" t="s">
        <v>24</v>
      </c>
      <c r="E45" s="294" t="s">
        <v>19</v>
      </c>
      <c r="F45" s="294"/>
      <c r="G45" s="294"/>
      <c r="H45" s="294"/>
      <c r="I45" s="215" t="s">
        <v>26</v>
      </c>
      <c r="J45" s="218" t="s">
        <v>27</v>
      </c>
      <c r="K45" s="144" t="s">
        <v>20</v>
      </c>
      <c r="L45" s="144" t="s">
        <v>21</v>
      </c>
      <c r="M45" s="214"/>
      <c r="N45" s="220"/>
      <c r="O45" s="295" t="s">
        <v>93</v>
      </c>
      <c r="P45" s="295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0"/>
      <c r="BQ45" s="220"/>
      <c r="BR45" s="220"/>
      <c r="BS45" s="220"/>
      <c r="BT45" s="220"/>
      <c r="BU45" s="220"/>
      <c r="BV45" s="220"/>
      <c r="BW45" s="220"/>
      <c r="BX45" s="220"/>
      <c r="BY45" s="220"/>
      <c r="BZ45" s="220"/>
      <c r="CA45" s="220"/>
      <c r="CB45" s="220"/>
      <c r="CC45" s="220"/>
      <c r="CD45" s="220"/>
      <c r="CE45" s="220"/>
      <c r="CF45" s="220"/>
      <c r="CG45" s="220"/>
      <c r="CH45" s="220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  <c r="DG45" s="220"/>
      <c r="DH45" s="220"/>
      <c r="DI45" s="220"/>
      <c r="DJ45" s="220"/>
      <c r="DK45" s="220"/>
      <c r="DL45" s="220"/>
    </row>
    <row r="46" spans="1:116" x14ac:dyDescent="0.35">
      <c r="B46" s="8"/>
      <c r="C46" s="9"/>
      <c r="D46" s="99"/>
      <c r="E46" s="85"/>
      <c r="F46" s="245"/>
      <c r="G46" s="245"/>
      <c r="H46" s="246"/>
      <c r="I46" s="11"/>
      <c r="J46" s="101"/>
      <c r="K46" s="102">
        <f>IF(AND($E$9="Gran empresa",D46="Recerca"),Desplegables!$F$15,IF(AND($E$9="Gran empresa",D46="Desenvolupament"),Desplegables!$F$18,IF(AND($E$9="Mitjana empresa",D46="Recerca"),Desplegables!$F$14,IF(AND($E$9="Mitjana empresa",D46="Desenvolupament"),Desplegables!$F$17,IF(AND($E$9="Petita empresa",D46="Recerca"),Desplegables!$F$13,IF(AND($E$9="Petita empresa",D46="Desenvolupament"),Desplegables!$F$16,))))))</f>
        <v>0</v>
      </c>
      <c r="L46" s="103">
        <f>+K46*J46</f>
        <v>0</v>
      </c>
      <c r="M46" s="94"/>
      <c r="O46" s="296"/>
      <c r="P46" s="296"/>
    </row>
    <row r="47" spans="1:116" x14ac:dyDescent="0.35">
      <c r="B47" s="8"/>
      <c r="C47" s="9"/>
      <c r="D47" s="99"/>
      <c r="E47" s="85"/>
      <c r="F47" s="245"/>
      <c r="G47" s="245"/>
      <c r="H47" s="246"/>
      <c r="I47" s="11"/>
      <c r="J47" s="145"/>
      <c r="K47" s="102">
        <f>IF(AND($E$9="Gran empresa",D47="Recerca"),Desplegables!$F$15,IF(AND($E$9="Gran empresa",D47="Desenvolupament"),Desplegables!$F$18,IF(AND($E$9="Mitjana empresa",D47="Recerca"),Desplegables!$F$14,IF(AND($E$9="Mitjana empresa",D47="Desenvolupament"),Desplegables!$F$17,IF(AND($E$9="Petita empresa",D47="Recerca"),Desplegables!$F$13,IF(AND($E$9="Petita empresa",D47="Desenvolupament"),Desplegables!$F$16,))))))</f>
        <v>0</v>
      </c>
      <c r="L47" s="103">
        <f t="shared" ref="L47:L49" si="4">+K47*J47</f>
        <v>0</v>
      </c>
      <c r="M47" s="94"/>
      <c r="O47" s="297"/>
      <c r="P47" s="298"/>
    </row>
    <row r="48" spans="1:116" x14ac:dyDescent="0.35">
      <c r="B48" s="8"/>
      <c r="C48" s="9"/>
      <c r="D48" s="99"/>
      <c r="E48" s="85"/>
      <c r="F48" s="245"/>
      <c r="G48" s="245"/>
      <c r="H48" s="246"/>
      <c r="I48" s="11"/>
      <c r="J48" s="101"/>
      <c r="K48" s="102">
        <f>IF(AND($E$9="Gran empresa",D48="Recerca"),Desplegables!$F$15,IF(AND($E$9="Gran empresa",D48="Desenvolupament"),Desplegables!$F$18,IF(AND($E$9="Mitjana empresa",D48="Recerca"),Desplegables!$F$14,IF(AND($E$9="Mitjana empresa",D48="Desenvolupament"),Desplegables!$F$17,IF(AND($E$9="Petita empresa",D48="Recerca"),Desplegables!$F$13,IF(AND($E$9="Petita empresa",D48="Desenvolupament"),Desplegables!$F$16,))))))</f>
        <v>0</v>
      </c>
      <c r="L48" s="103">
        <f t="shared" si="4"/>
        <v>0</v>
      </c>
      <c r="M48" s="94"/>
      <c r="O48" s="296"/>
      <c r="P48" s="296"/>
    </row>
    <row r="49" spans="1:116" x14ac:dyDescent="0.35">
      <c r="B49" s="80"/>
      <c r="C49" s="80"/>
      <c r="D49" s="80"/>
      <c r="E49" s="146"/>
      <c r="F49" s="147"/>
      <c r="G49" s="147"/>
      <c r="H49" s="148"/>
      <c r="I49" s="149"/>
      <c r="J49" s="108"/>
      <c r="K49" s="109">
        <f>IF(AND($E$9="Gran empresa",D49="Recerca"),Desplegables!$F$15,IF(AND($E$9="Gran empresa",D49="Desenvolupament"),Desplegables!$F$18,IF(AND($E$9="Mitjana empresa",D49="Recerca"),Desplegables!$F$14,IF(AND($E$9="Mitjana empresa",D49="Desenvolupament"),Desplegables!$F$17,IF(AND($E$9="Petita empresa",D49="Recerca"),Desplegables!$F$13,IF(AND($E$9="Petita empresa",D49="Desenvolupament"),Desplegables!$F$16,))))))</f>
        <v>0</v>
      </c>
      <c r="L49" s="110">
        <f t="shared" si="4"/>
        <v>0</v>
      </c>
      <c r="M49" s="94"/>
      <c r="O49" s="299"/>
      <c r="P49" s="299"/>
    </row>
    <row r="50" spans="1:116" s="226" customFormat="1" ht="11.5" x14ac:dyDescent="0.25">
      <c r="B50" s="227"/>
      <c r="C50" s="227"/>
      <c r="D50" s="227"/>
      <c r="E50" s="300" t="s">
        <v>5</v>
      </c>
      <c r="F50" s="300"/>
      <c r="G50" s="300"/>
      <c r="H50" s="301"/>
      <c r="I50" s="228">
        <f>SUM(I46:I49)</f>
        <v>0</v>
      </c>
      <c r="J50" s="228">
        <f>SUM(J46:J49)</f>
        <v>0</v>
      </c>
      <c r="K50" s="118">
        <f>IF(J50=0,0,L50/J50)</f>
        <v>0</v>
      </c>
      <c r="L50" s="116">
        <f>SUM(L46:L48)</f>
        <v>0</v>
      </c>
      <c r="M50" s="229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0"/>
      <c r="BT50" s="230"/>
      <c r="BU50" s="230"/>
      <c r="BV50" s="230"/>
      <c r="BW50" s="230"/>
      <c r="BX50" s="230"/>
      <c r="BY50" s="230"/>
      <c r="BZ50" s="230"/>
      <c r="CA50" s="230"/>
      <c r="CB50" s="230"/>
      <c r="CC50" s="230"/>
      <c r="CD50" s="230"/>
      <c r="CE50" s="230"/>
      <c r="CF50" s="230"/>
      <c r="CG50" s="230"/>
      <c r="CH50" s="230"/>
      <c r="CI50" s="230"/>
      <c r="CJ50" s="230"/>
      <c r="CK50" s="230"/>
      <c r="CL50" s="230"/>
      <c r="CM50" s="230"/>
      <c r="CN50" s="230"/>
      <c r="CO50" s="230"/>
      <c r="CP50" s="230"/>
      <c r="CQ50" s="230"/>
      <c r="CR50" s="230"/>
      <c r="CS50" s="230"/>
      <c r="CT50" s="230"/>
      <c r="CU50" s="230"/>
      <c r="CV50" s="230"/>
      <c r="CW50" s="230"/>
      <c r="CX50" s="230"/>
      <c r="CY50" s="230"/>
      <c r="CZ50" s="230"/>
      <c r="DA50" s="230"/>
      <c r="DB50" s="230"/>
      <c r="DC50" s="230"/>
      <c r="DD50" s="230"/>
      <c r="DE50" s="230"/>
      <c r="DF50" s="230"/>
      <c r="DG50" s="230"/>
      <c r="DH50" s="230"/>
      <c r="DI50" s="230"/>
      <c r="DJ50" s="230"/>
      <c r="DK50" s="230"/>
      <c r="DL50" s="230"/>
    </row>
    <row r="51" spans="1:116" s="54" customFormat="1" x14ac:dyDescent="0.35">
      <c r="A51" s="88"/>
      <c r="B51" s="151"/>
      <c r="C51" s="119"/>
      <c r="D51" s="119"/>
      <c r="E51" s="152"/>
      <c r="F51" s="152"/>
      <c r="G51" s="152"/>
      <c r="H51" s="152"/>
      <c r="I51" s="231" t="str">
        <f>IF(SUM(I46:I49)&gt;F85/2,"NOTA: El conjunt  de les despeses de la partida de col·laboracions externes no podrà superar el 50% del total de la despesa ","")</f>
        <v/>
      </c>
      <c r="J51" s="232" t="str">
        <f>IF(SUM(J46:J49)&gt;F85/2,"REVISIÓ límit 50% del pressupost en Col·laboracions Externes","")</f>
        <v/>
      </c>
      <c r="K51" s="154"/>
      <c r="L51" s="155"/>
      <c r="M51" s="153"/>
    </row>
    <row r="52" spans="1:116" s="54" customFormat="1" x14ac:dyDescent="0.35">
      <c r="A52" s="88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</row>
    <row r="53" spans="1:116" s="54" customFormat="1" ht="15" thickBot="1" x14ac:dyDescent="0.4">
      <c r="A53" s="88"/>
      <c r="B53" s="93" t="s">
        <v>120</v>
      </c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</row>
    <row r="54" spans="1:116" s="54" customFormat="1" x14ac:dyDescent="0.35">
      <c r="A54" s="88"/>
      <c r="B54" s="129" t="s">
        <v>95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</row>
    <row r="55" spans="1:116" s="54" customFormat="1" ht="16.5" customHeight="1" x14ac:dyDescent="0.35">
      <c r="A55" s="88"/>
      <c r="C55" s="121"/>
      <c r="D55" s="121"/>
      <c r="E55" s="120"/>
      <c r="F55" s="123"/>
      <c r="G55" s="123"/>
      <c r="H55" s="124"/>
    </row>
    <row r="56" spans="1:116" s="221" customFormat="1" ht="30.75" customHeight="1" x14ac:dyDescent="0.35">
      <c r="A56" s="217"/>
      <c r="B56" s="215" t="s">
        <v>1</v>
      </c>
      <c r="C56" s="215" t="s">
        <v>0</v>
      </c>
      <c r="D56" s="218" t="s">
        <v>24</v>
      </c>
      <c r="E56" s="294" t="s">
        <v>19</v>
      </c>
      <c r="F56" s="294"/>
      <c r="G56" s="294"/>
      <c r="H56" s="294"/>
      <c r="I56" s="215" t="s">
        <v>26</v>
      </c>
      <c r="J56" s="218" t="s">
        <v>27</v>
      </c>
      <c r="K56" s="144" t="s">
        <v>20</v>
      </c>
      <c r="L56" s="144" t="s">
        <v>21</v>
      </c>
      <c r="M56" s="220"/>
      <c r="N56" s="220"/>
      <c r="O56" s="295" t="s">
        <v>93</v>
      </c>
      <c r="P56" s="295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  <c r="BI56" s="220"/>
      <c r="BJ56" s="220"/>
      <c r="BK56" s="220"/>
      <c r="BL56" s="220"/>
      <c r="BM56" s="220"/>
      <c r="BN56" s="220"/>
      <c r="BO56" s="220"/>
      <c r="BP56" s="220"/>
      <c r="BQ56" s="220"/>
      <c r="BR56" s="220"/>
      <c r="BS56" s="220"/>
      <c r="BT56" s="220"/>
      <c r="BU56" s="220"/>
      <c r="BV56" s="220"/>
      <c r="BW56" s="220"/>
      <c r="BX56" s="220"/>
      <c r="BY56" s="220"/>
      <c r="BZ56" s="220"/>
      <c r="CA56" s="220"/>
      <c r="CB56" s="220"/>
      <c r="CC56" s="220"/>
      <c r="CD56" s="220"/>
      <c r="CE56" s="220"/>
      <c r="CF56" s="220"/>
      <c r="CG56" s="220"/>
      <c r="CH56" s="220"/>
      <c r="CI56" s="220"/>
      <c r="CJ56" s="220"/>
      <c r="CK56" s="220"/>
      <c r="CL56" s="220"/>
      <c r="CM56" s="220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  <c r="DG56" s="220"/>
      <c r="DH56" s="220"/>
      <c r="DI56" s="220"/>
      <c r="DJ56" s="220"/>
      <c r="DK56" s="220"/>
      <c r="DL56" s="220"/>
    </row>
    <row r="57" spans="1:116" x14ac:dyDescent="0.35">
      <c r="B57" s="8"/>
      <c r="C57" s="9"/>
      <c r="D57" s="159"/>
      <c r="E57" s="85"/>
      <c r="F57" s="245"/>
      <c r="G57" s="245"/>
      <c r="H57" s="246"/>
      <c r="I57" s="13"/>
      <c r="J57" s="101"/>
      <c r="K57" s="102">
        <f>IF(AND($E$9="Gran empresa",D57="Recerca"),Desplegables!$F$15,IF(AND($E$9="Gran empresa",D57="Desenvolupament"),Desplegables!$F$18,IF(AND($E$9="Mitjana empresa",D57="Recerca"),Desplegables!$F$14,IF(AND($E$9="Mitjana empresa",D57="Desenvolupament"),Desplegables!$F$17,IF(AND($E$9="Petita empresa",D57="Recerca"),Desplegables!$F$13,IF(AND($E$9="Petita empresa",D57="Desenvolupament"),Desplegables!$F$16,))))))</f>
        <v>0</v>
      </c>
      <c r="L57" s="103">
        <f>+K57*J57</f>
        <v>0</v>
      </c>
      <c r="M57" s="54"/>
      <c r="O57" s="296"/>
      <c r="P57" s="296"/>
    </row>
    <row r="58" spans="1:116" x14ac:dyDescent="0.35">
      <c r="B58" s="8"/>
      <c r="C58" s="9"/>
      <c r="D58" s="159"/>
      <c r="E58" s="85"/>
      <c r="F58" s="245"/>
      <c r="G58" s="245"/>
      <c r="H58" s="246"/>
      <c r="I58" s="13"/>
      <c r="J58" s="101"/>
      <c r="K58" s="102">
        <f>IF(AND($E$9="Gran empresa",D58="Recerca"),Desplegables!$F$15,IF(AND($E$9="Gran empresa",D58="Desenvolupament"),Desplegables!$F$18,IF(AND($E$9="Mitjana empresa",D58="Recerca"),Desplegables!$F$14,IF(AND($E$9="Mitjana empresa",D58="Desenvolupament"),Desplegables!$F$17,IF(AND($E$9="Petita empresa",D58="Recerca"),Desplegables!$F$13,IF(AND($E$9="Petita empresa",D58="Desenvolupament"),Desplegables!$F$16,))))))</f>
        <v>0</v>
      </c>
      <c r="L58" s="103">
        <f t="shared" ref="L58:L59" si="5">+K58*J58</f>
        <v>0</v>
      </c>
      <c r="M58" s="54"/>
      <c r="O58" s="297"/>
      <c r="P58" s="298"/>
    </row>
    <row r="59" spans="1:116" x14ac:dyDescent="0.35">
      <c r="B59" s="8"/>
      <c r="C59" s="9"/>
      <c r="D59" s="159"/>
      <c r="E59" s="85"/>
      <c r="F59" s="245"/>
      <c r="G59" s="245"/>
      <c r="H59" s="246"/>
      <c r="I59" s="13"/>
      <c r="J59" s="145"/>
      <c r="K59" s="102">
        <f>IF(AND($E$9="Gran empresa",D59="Recerca"),Desplegables!$F$15,IF(AND($E$9="Gran empresa",D59="Desenvolupament"),Desplegables!$F$18,IF(AND($E$9="Mitjana empresa",D59="Recerca"),Desplegables!$F$14,IF(AND($E$9="Mitjana empresa",D59="Desenvolupament"),Desplegables!$F$17,IF(AND($E$9="Petita empresa",D59="Recerca"),Desplegables!$F$13,IF(AND($E$9="Petita empresa",D59="Desenvolupament"),Desplegables!$F$16,))))))</f>
        <v>0</v>
      </c>
      <c r="L59" s="103">
        <f t="shared" si="5"/>
        <v>0</v>
      </c>
      <c r="M59" s="54"/>
      <c r="O59" s="296"/>
      <c r="P59" s="296"/>
    </row>
    <row r="60" spans="1:116" ht="15" customHeight="1" x14ac:dyDescent="0.35">
      <c r="B60" s="80"/>
      <c r="C60" s="80"/>
      <c r="D60" s="80"/>
      <c r="E60" s="146"/>
      <c r="F60" s="147"/>
      <c r="G60" s="147"/>
      <c r="H60" s="148"/>
      <c r="I60" s="160"/>
      <c r="J60" s="161"/>
      <c r="K60" s="109">
        <f>IF(AND($E$9="Gran empresa",D60="Recerca"),Desplegables!$F$15,IF(AND($E$9="Gran empresa",D60="Desenvolupament"),Desplegables!$F$18,IF(AND($E$9="Mitjana empresa",D60="Recerca"),Desplegables!$F$14,IF(AND($E$9="Mitjana empresa",D60="Desenvolupament"),Desplegables!$F$17,IF(AND($E$9="Petita empresa",D60="Recerca"),Desplegables!$F$13,IF(AND($E$9="Petita empresa",D60="Desenvolupament"),Desplegables!$F$16,))))))</f>
        <v>0</v>
      </c>
      <c r="L60" s="110">
        <f t="shared" ref="L60" si="6">+K60*J60</f>
        <v>0</v>
      </c>
      <c r="M60" s="54"/>
      <c r="O60" s="299"/>
      <c r="P60" s="299"/>
    </row>
    <row r="61" spans="1:116" x14ac:dyDescent="0.35">
      <c r="B61" s="112"/>
      <c r="C61" s="112"/>
      <c r="D61" s="112"/>
      <c r="E61" s="333" t="s">
        <v>5</v>
      </c>
      <c r="F61" s="333"/>
      <c r="G61" s="333"/>
      <c r="H61" s="333"/>
      <c r="I61" s="116">
        <f>SUM($I$57:$I$60)</f>
        <v>0</v>
      </c>
      <c r="J61" s="162">
        <f>SUM(J57:J57)</f>
        <v>0</v>
      </c>
      <c r="K61" s="118">
        <f>IF(J61=0,0,L61/J61)</f>
        <v>0</v>
      </c>
      <c r="L61" s="116">
        <f>SUM(L57:L57)</f>
        <v>0</v>
      </c>
      <c r="M61" s="54"/>
    </row>
    <row r="62" spans="1:116" s="54" customFormat="1" ht="15.5" x14ac:dyDescent="0.35">
      <c r="A62" s="88"/>
      <c r="B62" s="151"/>
      <c r="C62" s="119"/>
      <c r="D62" s="119"/>
      <c r="E62" s="152"/>
      <c r="F62" s="152"/>
      <c r="G62" s="152"/>
      <c r="H62" s="152"/>
      <c r="I62" s="153"/>
      <c r="J62" s="242"/>
      <c r="K62" s="154"/>
      <c r="L62" s="155"/>
    </row>
    <row r="63" spans="1:116" s="54" customFormat="1" x14ac:dyDescent="0.35">
      <c r="A63" s="88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</row>
    <row r="64" spans="1:116" s="54" customFormat="1" ht="15" thickBot="1" x14ac:dyDescent="0.4">
      <c r="A64" s="88"/>
      <c r="B64" s="93" t="s">
        <v>121</v>
      </c>
      <c r="C64" s="57"/>
      <c r="D64" s="57"/>
      <c r="E64" s="57"/>
      <c r="F64" s="57"/>
      <c r="G64" s="57"/>
      <c r="H64" s="163"/>
      <c r="I64" s="57"/>
      <c r="J64" s="57"/>
      <c r="K64" s="57"/>
      <c r="L64" s="57"/>
      <c r="M64" s="57"/>
      <c r="N64" s="57"/>
      <c r="O64" s="57"/>
      <c r="P64" s="57"/>
    </row>
    <row r="65" spans="1:116" s="54" customFormat="1" x14ac:dyDescent="0.35">
      <c r="A65" s="88"/>
      <c r="B65" s="164" t="s">
        <v>44</v>
      </c>
      <c r="C65" s="94"/>
      <c r="D65" s="94"/>
      <c r="E65" s="94"/>
      <c r="F65" s="94"/>
      <c r="G65" s="94"/>
      <c r="H65" s="165"/>
      <c r="I65" s="94"/>
      <c r="J65" s="94"/>
      <c r="K65" s="94"/>
      <c r="L65" s="94"/>
      <c r="M65" s="94"/>
    </row>
    <row r="66" spans="1:116" s="54" customFormat="1" x14ac:dyDescent="0.35">
      <c r="A66" s="88"/>
      <c r="B66" s="89"/>
      <c r="H66" s="166"/>
    </row>
    <row r="67" spans="1:116" s="221" customFormat="1" ht="30.75" customHeight="1" x14ac:dyDescent="0.35">
      <c r="A67" s="217"/>
      <c r="B67" s="220"/>
      <c r="C67" s="215" t="s">
        <v>0</v>
      </c>
      <c r="D67" s="236" t="s">
        <v>24</v>
      </c>
      <c r="E67" s="330" t="s">
        <v>19</v>
      </c>
      <c r="F67" s="331"/>
      <c r="G67" s="331"/>
      <c r="H67" s="332"/>
      <c r="I67" s="215" t="s">
        <v>26</v>
      </c>
      <c r="J67" s="218" t="s">
        <v>27</v>
      </c>
      <c r="K67" s="144" t="s">
        <v>20</v>
      </c>
      <c r="L67" s="144" t="s">
        <v>21</v>
      </c>
      <c r="M67" s="220"/>
      <c r="N67" s="220"/>
      <c r="O67" s="295" t="s">
        <v>93</v>
      </c>
      <c r="P67" s="295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  <c r="BX67" s="220"/>
      <c r="BY67" s="220"/>
      <c r="BZ67" s="220"/>
      <c r="CA67" s="220"/>
      <c r="CB67" s="220"/>
      <c r="CC67" s="220"/>
      <c r="CD67" s="220"/>
      <c r="CE67" s="220"/>
      <c r="CF67" s="220"/>
      <c r="CG67" s="220"/>
      <c r="CH67" s="220"/>
      <c r="CI67" s="220"/>
      <c r="CJ67" s="220"/>
      <c r="CK67" s="220"/>
      <c r="CL67" s="220"/>
      <c r="CM67" s="220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  <c r="DG67" s="220"/>
      <c r="DH67" s="220"/>
      <c r="DI67" s="220"/>
      <c r="DJ67" s="220"/>
      <c r="DK67" s="220"/>
      <c r="DL67" s="220"/>
    </row>
    <row r="68" spans="1:116" x14ac:dyDescent="0.35">
      <c r="B68" s="94"/>
      <c r="C68" s="9"/>
      <c r="D68" s="237"/>
      <c r="E68" s="85"/>
      <c r="F68" s="245"/>
      <c r="G68" s="245"/>
      <c r="H68" s="246"/>
      <c r="I68" s="13"/>
      <c r="J68" s="101"/>
      <c r="K68" s="167">
        <f>IF(AND($E$9="Gran empresa",D68="Genèric"),Desplegables!$F$21,IF(AND($E$9="Mitjana empresa",D68="Genèric"),Desplegables!$F$21,IF(AND($E$9="Petita empresa",D68="Genèric"),Desplegables!$F$21,IF(AND($E$9="Acreditat TECNIO",D68="Genèric"),Desplegables!$F$21,))))</f>
        <v>0</v>
      </c>
      <c r="L68" s="168">
        <f>+J68*K68</f>
        <v>0</v>
      </c>
      <c r="M68" s="54"/>
      <c r="O68" s="296"/>
      <c r="P68" s="296"/>
    </row>
    <row r="69" spans="1:116" x14ac:dyDescent="0.35">
      <c r="B69" s="94"/>
      <c r="C69" s="9"/>
      <c r="D69" s="237"/>
      <c r="E69" s="85"/>
      <c r="F69" s="245"/>
      <c r="G69" s="245"/>
      <c r="H69" s="246"/>
      <c r="I69" s="13"/>
      <c r="J69" s="101"/>
      <c r="K69" s="167">
        <f>IF(AND($E$9="Gran empresa",D69="Genèric"),Desplegables!$F$21,IF(AND($E$9="Mitjana empresa",D69="Genèric"),Desplegables!$F$21,IF(AND($E$9="Petita empresa",D69="Genèric"),Desplegables!$F$21,IF(AND($E$9="Acreditat TECNIO",D69="Genèric"),Desplegables!$F$21,))))</f>
        <v>0</v>
      </c>
      <c r="L69" s="168">
        <f>+J69*K69</f>
        <v>0</v>
      </c>
      <c r="M69" s="54"/>
      <c r="O69" s="297"/>
      <c r="P69" s="298"/>
    </row>
    <row r="70" spans="1:116" ht="15" customHeight="1" x14ac:dyDescent="0.35">
      <c r="B70" s="94"/>
      <c r="C70" s="238"/>
      <c r="D70" s="147"/>
      <c r="E70" s="146"/>
      <c r="F70" s="147"/>
      <c r="G70" s="147"/>
      <c r="H70" s="148"/>
      <c r="I70" s="169"/>
      <c r="J70" s="108"/>
      <c r="K70" s="170"/>
      <c r="L70" s="171"/>
      <c r="M70" s="54"/>
      <c r="O70" s="299"/>
      <c r="P70" s="299"/>
    </row>
    <row r="71" spans="1:116" x14ac:dyDescent="0.35">
      <c r="B71" s="151"/>
      <c r="C71" s="111"/>
      <c r="D71" s="111"/>
      <c r="E71" s="300" t="s">
        <v>5</v>
      </c>
      <c r="F71" s="300"/>
      <c r="G71" s="300"/>
      <c r="H71" s="301"/>
      <c r="I71" s="228">
        <f>SUM(I67:I70)</f>
        <v>0</v>
      </c>
      <c r="J71" s="150">
        <f>SUM(J68:J69)</f>
        <v>0</v>
      </c>
      <c r="K71" s="172">
        <f>IF(J71=0,0,L71/J71)</f>
        <v>0</v>
      </c>
      <c r="L71" s="173">
        <f>SUM(L68:L69)</f>
        <v>0</v>
      </c>
      <c r="M71" s="54"/>
    </row>
    <row r="72" spans="1:116" s="54" customFormat="1" x14ac:dyDescent="0.35">
      <c r="A72" s="88"/>
      <c r="B72" s="94"/>
      <c r="I72" s="243" t="str">
        <f>IF(SUM(I68:I70)&gt;3000,"NOTA: Es permet un màxim 2 justificacions per projecte amb un import màxim per justificació 1.500 euros","")</f>
        <v/>
      </c>
      <c r="J72" s="243" t="str">
        <f>IF(SUM(J68:J70)&gt;3000,"NOTA: Es permet un màxim 2 justificacions per projecte amb un import màxim per justificació 1.500 euros","")</f>
        <v/>
      </c>
      <c r="K72" s="174"/>
    </row>
    <row r="73" spans="1:116" x14ac:dyDescent="0.35">
      <c r="B73" s="94"/>
      <c r="C73" s="54"/>
      <c r="D73" s="54"/>
      <c r="E73" s="54"/>
      <c r="F73" s="54"/>
      <c r="G73" s="54"/>
      <c r="H73" s="166"/>
      <c r="I73" s="54"/>
      <c r="J73" s="54"/>
      <c r="K73" s="54"/>
      <c r="L73" s="174"/>
      <c r="M73" s="54"/>
    </row>
    <row r="74" spans="1:116" ht="15" thickBot="1" x14ac:dyDescent="0.4">
      <c r="B74" s="175"/>
      <c r="C74" s="176" t="s">
        <v>6</v>
      </c>
      <c r="D74" s="177"/>
      <c r="E74" s="178"/>
      <c r="F74" s="179"/>
      <c r="G74" s="179"/>
      <c r="H74" s="178"/>
      <c r="I74" s="57"/>
      <c r="J74" s="57"/>
      <c r="K74" s="57"/>
      <c r="L74" s="180"/>
      <c r="M74" s="57"/>
      <c r="N74" s="57"/>
    </row>
    <row r="75" spans="1:116" s="221" customFormat="1" ht="30.75" customHeight="1" thickBot="1" x14ac:dyDescent="0.4">
      <c r="A75" s="217"/>
      <c r="B75" s="220"/>
      <c r="C75" s="220"/>
      <c r="D75" s="220"/>
      <c r="E75" s="220"/>
      <c r="F75" s="279" t="s">
        <v>26</v>
      </c>
      <c r="G75" s="280"/>
      <c r="H75" s="280"/>
      <c r="I75" s="281"/>
      <c r="J75" s="276" t="s">
        <v>27</v>
      </c>
      <c r="K75" s="276"/>
      <c r="L75" s="276"/>
      <c r="M75" s="181" t="s">
        <v>20</v>
      </c>
      <c r="N75" s="182" t="s">
        <v>21</v>
      </c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  <c r="BX75" s="220"/>
      <c r="BY75" s="220"/>
      <c r="BZ75" s="220"/>
      <c r="CA75" s="220"/>
      <c r="CB75" s="220"/>
      <c r="CC75" s="220"/>
      <c r="CD75" s="220"/>
      <c r="CE75" s="220"/>
      <c r="CF75" s="220"/>
      <c r="CG75" s="220"/>
      <c r="CH75" s="220"/>
      <c r="CI75" s="220"/>
      <c r="CJ75" s="220"/>
      <c r="CK75" s="220"/>
      <c r="CL75" s="220"/>
      <c r="CM75" s="220"/>
      <c r="CN75" s="220"/>
      <c r="CO75" s="220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  <c r="DG75" s="220"/>
      <c r="DH75" s="220"/>
      <c r="DI75" s="220"/>
      <c r="DJ75" s="220"/>
      <c r="DK75" s="220"/>
      <c r="DL75" s="220"/>
    </row>
    <row r="76" spans="1:116" x14ac:dyDescent="0.35">
      <c r="B76" s="54"/>
      <c r="C76" s="284" t="s">
        <v>8</v>
      </c>
      <c r="D76" s="285"/>
      <c r="E76" s="183" t="s">
        <v>2</v>
      </c>
      <c r="F76" s="290">
        <f>+SUMIFS($I$23:$I$26,$C$23:$C$26,$C$76)</f>
        <v>0</v>
      </c>
      <c r="G76" s="290"/>
      <c r="H76" s="290"/>
      <c r="I76" s="291">
        <f>+SUM($F$76:$F$79)</f>
        <v>0</v>
      </c>
      <c r="J76" s="184">
        <f>+SUMIFS($J$23:$J$26,$D$23:$D$26,$C$76)</f>
        <v>0</v>
      </c>
      <c r="K76" s="277">
        <f>+SUM($J$76:$J$79)</f>
        <v>0</v>
      </c>
      <c r="L76" s="277"/>
      <c r="M76" s="185">
        <f>IF(AND($E$9="Gran empresa",$C$76="Recerca"),Desplegables!$F$15,IF(AND($E$9="Gran empresa",$C$76="Desenvolupament"),Desplegables!$F$18,IF(AND($E$9="Mitjana empresa",$C$76="Recerca"),Desplegables!$F$14,IF(AND($E$9="Mitjana empresa",$C$76="Desenvolupament"),Desplegables!$F$17,IF(AND($E$9="Petita empresa",$C$76="Recerca"),Desplegables!$F$13,IF(AND($E$9="Petita empresa",$C$76="Desenvolupament"),Desplegables!$F$16,IF($E$9="Agent TECNIO",1,)))))))</f>
        <v>0</v>
      </c>
      <c r="N76" s="186">
        <f>+SUMIFS($L$23:$L$26,$D$23:$D$26,C76)</f>
        <v>0</v>
      </c>
    </row>
    <row r="77" spans="1:116" x14ac:dyDescent="0.35">
      <c r="B77" s="54"/>
      <c r="C77" s="286"/>
      <c r="D77" s="287"/>
      <c r="E77" s="183" t="s">
        <v>4</v>
      </c>
      <c r="F77" s="290">
        <f>+SUMIFS($I$46:$I$49,$C$46:$C$49,$C$76)</f>
        <v>0</v>
      </c>
      <c r="G77" s="290"/>
      <c r="H77" s="290"/>
      <c r="I77" s="292"/>
      <c r="J77" s="187">
        <f>+SUMIFS($J$46:$J$49,$D$46:$D$49,$C$76)</f>
        <v>0</v>
      </c>
      <c r="K77" s="278"/>
      <c r="L77" s="278"/>
      <c r="M77" s="185">
        <f>IF(AND($E$9="Gran empresa",$C$76="Recerca"),Desplegables!$F$15,IF(AND($E$9="Gran empresa",$C$76="Desenvolupament"),Desplegables!$F$18,IF(AND($E$9="Mitjana empresa",$C$76="Recerca"),Desplegables!$F$14,IF(AND($E$9="Mitjana empresa",$C$76="Desenvolupament"),Desplegables!$F$17,IF(AND($E$9="Petita empresa",$C$76="Recerca"),Desplegables!$F$13,IF(AND($E$9="Petita empresa",$C$76="Desenvolupament"),Desplegables!$F$16,IF($E$9="Agent TECNIO",1,)))))))</f>
        <v>0</v>
      </c>
      <c r="N77" s="188">
        <f>+SUMIFS($L$46:$L$49,$D$46:$D$49,C76)</f>
        <v>0</v>
      </c>
    </row>
    <row r="78" spans="1:116" x14ac:dyDescent="0.35">
      <c r="B78" s="54"/>
      <c r="C78" s="286"/>
      <c r="D78" s="287"/>
      <c r="E78" s="183" t="s">
        <v>3</v>
      </c>
      <c r="F78" s="290">
        <f>+SUMIFS($I$57:$I$60,$C$57:$C$60,$C$76)</f>
        <v>0</v>
      </c>
      <c r="G78" s="290"/>
      <c r="H78" s="290"/>
      <c r="I78" s="292"/>
      <c r="J78" s="187">
        <f>+SUMIFS($J$57:$J$60,$D$57:$D$60,$C$76)</f>
        <v>0</v>
      </c>
      <c r="K78" s="278"/>
      <c r="L78" s="278"/>
      <c r="M78" s="185">
        <f>IF(AND($E$9="Gran empresa",$C$76="Recerca"),Desplegables!$F$15,IF(AND($E$9="Gran empresa",$C$76="Desenvolupament"),Desplegables!$F$18,IF(AND($E$9="Mitjana empresa",$C$76="Recerca"),Desplegables!$F$14,IF(AND($E$9="Mitjana empresa",$C$76="Desenvolupament"),Desplegables!$F$17,IF(AND($E$9="Petita empresa",$C$76="Recerca"),Desplegables!$F$13,IF(AND($E$9="Petita empresa",$C$76="Desenvolupament"),Desplegables!$F$16,IF($E$9="Agent TECNIO",1,)))))))</f>
        <v>0</v>
      </c>
      <c r="N78" s="188">
        <f>+SUMIFS($L$57:$L$60,$D$57:$D$60,C76)</f>
        <v>0</v>
      </c>
    </row>
    <row r="79" spans="1:116" x14ac:dyDescent="0.35">
      <c r="B79" s="54"/>
      <c r="C79" s="288"/>
      <c r="D79" s="289"/>
      <c r="E79" s="183" t="s">
        <v>15</v>
      </c>
      <c r="F79" s="290">
        <f>+F76*Desplegables!$E$23</f>
        <v>0</v>
      </c>
      <c r="G79" s="290"/>
      <c r="H79" s="290"/>
      <c r="I79" s="292"/>
      <c r="J79" s="187">
        <f>+J76*Desplegables!$E$23</f>
        <v>0</v>
      </c>
      <c r="K79" s="278"/>
      <c r="L79" s="278"/>
      <c r="M79" s="185">
        <f>IF(J79=0,0,N79/J79)</f>
        <v>0</v>
      </c>
      <c r="N79" s="188">
        <f>+N76*Desplegables!$E$23</f>
        <v>0</v>
      </c>
    </row>
    <row r="80" spans="1:116" x14ac:dyDescent="0.35">
      <c r="B80" s="54"/>
      <c r="C80" s="284" t="s">
        <v>7</v>
      </c>
      <c r="D80" s="285"/>
      <c r="E80" s="183" t="s">
        <v>2</v>
      </c>
      <c r="F80" s="290">
        <f>+SUMIFS($I$23:$I$26,$C$23:$C$26,$C$80)</f>
        <v>0</v>
      </c>
      <c r="G80" s="290"/>
      <c r="H80" s="290"/>
      <c r="I80" s="292">
        <f>+SUM($F$80:$F$83)</f>
        <v>0</v>
      </c>
      <c r="J80" s="187">
        <f>+SUMIFS($J$23:$J$26,$D$23:$D$26,$C$80)</f>
        <v>0</v>
      </c>
      <c r="K80" s="278">
        <f>+SUM($J$80:$J$83)</f>
        <v>0</v>
      </c>
      <c r="L80" s="278"/>
      <c r="M80" s="185">
        <f>IF(AND($E$9="Gran empresa",$C$80="Recerca"),Desplegables!$F$15,IF(AND($E$9="Gran empresa",$C$80="Desenvolupament"),Desplegables!$F$18,IF(AND($E$9="Mitjana empresa",$C$80="Recerca"),Desplegables!$F$14,IF(AND($E$9="Mitjana empresa",$C$80="Desenvolupament"),Desplegables!$F$17,IF(AND($E$9="Petita empresa",$C$80="Recerca"),Desplegables!$F$13,IF(AND($E$9="Petita empresa",$C$80="Desenvolupament"),Desplegables!$F$16,IF($E$9="Agent TECNIO",1,)))))))</f>
        <v>0</v>
      </c>
      <c r="N80" s="188">
        <f>+SUMIFS($L$23:$L$26,$D$23:$D$26,C80)</f>
        <v>0</v>
      </c>
    </row>
    <row r="81" spans="2:14" x14ac:dyDescent="0.35">
      <c r="B81" s="54"/>
      <c r="C81" s="286"/>
      <c r="D81" s="287"/>
      <c r="E81" s="183" t="s">
        <v>4</v>
      </c>
      <c r="F81" s="290">
        <f>+SUMIFS($I$46:$I$49,$C$46:$C$49,$C$80)</f>
        <v>0</v>
      </c>
      <c r="G81" s="290"/>
      <c r="H81" s="290"/>
      <c r="I81" s="292"/>
      <c r="J81" s="187">
        <f>+SUMIFS($J$46:$J$49,$D$46:$D$49,$C$80)</f>
        <v>0</v>
      </c>
      <c r="K81" s="278"/>
      <c r="L81" s="278"/>
      <c r="M81" s="185">
        <f>IF(AND($E$9="Gran empresa",$C$80="Recerca"),Desplegables!$F$15,IF(AND($E$9="Gran empresa",$C$80="Desenvolupament"),Desplegables!$F$18,IF(AND($E$9="Mitjana empresa",$C$80="Recerca"),Desplegables!$F$14,IF(AND($E$9="Mitjana empresa",$C$80="Desenvolupament"),Desplegables!$F$17,IF(AND($E$9="Petita empresa",$C$80="Recerca"),Desplegables!$F$13,IF(AND($E$9="Petita empresa",$C$80="Desenvolupament"),Desplegables!$F$16,IF($E$9="Agent TECNIO",1,)))))))</f>
        <v>0</v>
      </c>
      <c r="N81" s="188">
        <f>+SUMIFS($L$46:$L$49,$D$46:$D$49,C80)</f>
        <v>0</v>
      </c>
    </row>
    <row r="82" spans="2:14" x14ac:dyDescent="0.35">
      <c r="B82" s="54"/>
      <c r="C82" s="286"/>
      <c r="D82" s="287"/>
      <c r="E82" s="183" t="s">
        <v>3</v>
      </c>
      <c r="F82" s="290">
        <f>+SUMIFS($I$57:$I$60,$C$57:$C$60,$C$80)</f>
        <v>0</v>
      </c>
      <c r="G82" s="290"/>
      <c r="H82" s="290"/>
      <c r="I82" s="292"/>
      <c r="J82" s="187">
        <f>+SUMIFS($J$57:$J$60,$D$57:$D$60,$C$80)</f>
        <v>0</v>
      </c>
      <c r="K82" s="278"/>
      <c r="L82" s="278"/>
      <c r="M82" s="185">
        <f>IF(AND($E$9="Gran empresa",$C$80="Recerca"),Desplegables!$F$15,IF(AND($E$9="Gran empresa",$C$80="Desenvolupament"),Desplegables!$F$18,IF(AND($E$9="Mitjana empresa",$C$80="Recerca"),Desplegables!$F$14,IF(AND($E$9="Mitjana empresa",$C$80="Desenvolupament"),Desplegables!$F$17,IF(AND($E$9="Petita empresa",$C$80="Recerca"),Desplegables!$F$13,IF(AND($E$9="Petita empresa",$C$80="Desenvolupament"),Desplegables!$F$16,IF($E$9="Agent TECNIO",1,)))))))</f>
        <v>0</v>
      </c>
      <c r="N82" s="188">
        <f>+SUMIFS($L$57:$L$60,$D$57:$D$60,C80)</f>
        <v>0</v>
      </c>
    </row>
    <row r="83" spans="2:14" x14ac:dyDescent="0.35">
      <c r="B83" s="54"/>
      <c r="C83" s="288"/>
      <c r="D83" s="289"/>
      <c r="E83" s="183" t="s">
        <v>15</v>
      </c>
      <c r="F83" s="290">
        <f>+F80*Desplegables!$E$23</f>
        <v>0</v>
      </c>
      <c r="G83" s="290"/>
      <c r="H83" s="290"/>
      <c r="I83" s="292"/>
      <c r="J83" s="187">
        <f>+J80*Desplegables!$E$23</f>
        <v>0</v>
      </c>
      <c r="K83" s="278"/>
      <c r="L83" s="278"/>
      <c r="M83" s="185">
        <f>IF(J83=0,0,N83/J83)</f>
        <v>0</v>
      </c>
      <c r="N83" s="188">
        <f>+N80*Desplegables!$E$23</f>
        <v>0</v>
      </c>
    </row>
    <row r="84" spans="2:14" ht="15" thickBot="1" x14ac:dyDescent="0.4">
      <c r="B84" s="54"/>
      <c r="C84" s="314" t="s">
        <v>30</v>
      </c>
      <c r="D84" s="315"/>
      <c r="E84" s="189" t="s">
        <v>31</v>
      </c>
      <c r="F84" s="316">
        <f>+SUMIFS($I$68:$I$70,$C$68:$C$70,$C$84)</f>
        <v>0</v>
      </c>
      <c r="G84" s="316"/>
      <c r="H84" s="316"/>
      <c r="I84" s="190">
        <f>$F$84</f>
        <v>0</v>
      </c>
      <c r="J84" s="191">
        <f>+SUMIFS($J$68:$J$70,$D$68:$D$70,$C$84)</f>
        <v>0</v>
      </c>
      <c r="K84" s="282">
        <f>$J$84</f>
        <v>0</v>
      </c>
      <c r="L84" s="282"/>
      <c r="M84" s="192">
        <f>IF(AND($E$9="Gran empresa",D68="Genèric"),Desplegables!$F$21,IF(AND($E$9="Mitjana empresa",D68="Genèric"),Desplegables!$F$21,IF(AND($E$9="Petita empresa",D68="Genèric"),Desplegables!$F$21,IF(AND($E$9="Acreditat TECNIO",D68="Genèric"),Desplegables!$F$21,))))</f>
        <v>0</v>
      </c>
      <c r="N84" s="193">
        <f>$L$71</f>
        <v>0</v>
      </c>
    </row>
    <row r="85" spans="2:14" ht="15.5" x14ac:dyDescent="0.35">
      <c r="B85" s="54"/>
      <c r="C85" s="54"/>
      <c r="D85" s="54"/>
      <c r="E85" s="194" t="s">
        <v>41</v>
      </c>
      <c r="F85" s="317">
        <f>SUM($F$76:$F$84)</f>
        <v>0</v>
      </c>
      <c r="G85" s="318"/>
      <c r="H85" s="318"/>
      <c r="I85" s="319"/>
      <c r="J85" s="283">
        <f>SUM($J$76:$J$84)</f>
        <v>0</v>
      </c>
      <c r="K85" s="283"/>
      <c r="L85" s="283"/>
      <c r="M85" s="195">
        <f>IF($J$85=0,0,$N$85/$J$85)</f>
        <v>0</v>
      </c>
      <c r="N85" s="196">
        <f>IF(SUM($N$76:$N$84)&gt;Desplegables!$H$6,Desplegables!$H$6,SUM($N$76:$N$84))</f>
        <v>0</v>
      </c>
    </row>
    <row r="86" spans="2:14" ht="48" customHeight="1" x14ac:dyDescent="0.35">
      <c r="B86" s="54"/>
      <c r="C86" s="54"/>
      <c r="D86" s="54"/>
      <c r="E86" s="194"/>
      <c r="F86" s="329" t="str">
        <f>IF($F$85=0,"",IF($F$85&lt;Desplegables!$I$6,"NOTA: La despesa és inferior a la mínima establerta",""))</f>
        <v/>
      </c>
      <c r="G86" s="329"/>
      <c r="H86" s="329"/>
      <c r="I86" s="329"/>
      <c r="J86" s="275" t="str">
        <f>IF($J$85=0,"",IF($J$85&lt;Desplegables!$I$6,"NOTA: Pressupost projecte inferior al mínim establert"))</f>
        <v/>
      </c>
      <c r="K86" s="275"/>
      <c r="L86" s="275"/>
      <c r="M86" s="197"/>
      <c r="N86" s="244" t="str">
        <f>IF(SUM($N$76:$N$84)&gt;Desplegables!$H$6,"Ajut límitat a 150.000€","")</f>
        <v/>
      </c>
    </row>
    <row r="87" spans="2:14" x14ac:dyDescent="0.35">
      <c r="B87" s="54"/>
      <c r="C87" s="54"/>
      <c r="D87" s="54"/>
      <c r="E87" s="54"/>
      <c r="F87" s="54"/>
      <c r="G87" s="54"/>
      <c r="H87" s="225"/>
      <c r="I87" s="54"/>
      <c r="J87" s="54"/>
      <c r="K87" s="54"/>
      <c r="L87" s="54"/>
      <c r="M87" s="54"/>
    </row>
    <row r="88" spans="2:14" x14ac:dyDescent="0.35">
      <c r="B88" s="54"/>
      <c r="C88" s="54"/>
      <c r="D88" s="54"/>
      <c r="E88" s="54"/>
      <c r="F88" s="54"/>
      <c r="G88" s="54"/>
      <c r="H88" s="225"/>
      <c r="I88" s="54"/>
      <c r="J88" s="54"/>
      <c r="K88" s="54"/>
      <c r="L88" s="54"/>
      <c r="M88" s="54"/>
    </row>
    <row r="89" spans="2:14" x14ac:dyDescent="0.35">
      <c r="B89" s="54"/>
      <c r="C89" s="198" t="s">
        <v>92</v>
      </c>
      <c r="D89" s="59"/>
      <c r="E89" s="59"/>
      <c r="F89" s="59"/>
      <c r="G89" s="59"/>
      <c r="H89" s="59"/>
      <c r="I89" s="59"/>
      <c r="J89" s="54"/>
      <c r="K89" s="54"/>
      <c r="L89" s="54"/>
      <c r="M89" s="54"/>
    </row>
    <row r="90" spans="2:14" x14ac:dyDescent="0.35">
      <c r="B90" s="54"/>
      <c r="C90" s="94"/>
      <c r="D90" s="94"/>
      <c r="E90" s="94"/>
      <c r="F90" s="94"/>
      <c r="G90" s="94"/>
      <c r="H90" s="94"/>
      <c r="I90" s="94"/>
      <c r="J90" s="54"/>
      <c r="K90" s="54"/>
      <c r="L90" s="54"/>
      <c r="M90" s="54"/>
    </row>
    <row r="91" spans="2:14" ht="15" thickBot="1" x14ac:dyDescent="0.4">
      <c r="B91" s="54"/>
      <c r="C91" s="320" t="s">
        <v>72</v>
      </c>
      <c r="D91" s="320"/>
      <c r="E91" s="320"/>
      <c r="F91" s="320" t="s">
        <v>75</v>
      </c>
      <c r="G91" s="320"/>
      <c r="H91" s="320"/>
      <c r="I91" s="320"/>
      <c r="J91" s="54"/>
      <c r="K91" s="54"/>
      <c r="L91" s="54"/>
      <c r="M91" s="54"/>
    </row>
    <row r="92" spans="2:14" ht="15.5" x14ac:dyDescent="0.35">
      <c r="B92" s="54"/>
      <c r="C92" s="321">
        <f>IF(AND($E$8="Gran empresa",$C$76="Recerca"),$I$76,IF(AND($E$8="Mitjana empresa",$C$76="Recerca"),$I$76,IF(AND($E$8="Petita empresa",$C$76="Recerca"),$I$76,IF($E$8="Acreditat TECNIO",0,))))</f>
        <v>0</v>
      </c>
      <c r="D92" s="321"/>
      <c r="E92" s="321"/>
      <c r="F92" s="321">
        <f>IF(AND($E$8="Gran empresa",$C$80="Desenvolupament"),$I$80,IF(AND($E$8="Mitjana empresa",$C$80="Desenvolupament"),$I$80,IF(AND($E$8="Petita empresa",$C$80="Desenvolupament"),$I$80,IF($E$8="Acreditat TECNIO",0,))))</f>
        <v>0</v>
      </c>
      <c r="G92" s="322"/>
      <c r="H92" s="322"/>
      <c r="I92" s="322"/>
      <c r="J92" s="54"/>
      <c r="K92" s="54"/>
      <c r="L92" s="54"/>
      <c r="M92" s="54"/>
    </row>
    <row r="93" spans="2:14" ht="15" thickBot="1" x14ac:dyDescent="0.4">
      <c r="B93" s="54"/>
      <c r="C93" s="323" t="s">
        <v>74</v>
      </c>
      <c r="D93" s="324"/>
      <c r="E93" s="325"/>
      <c r="F93" s="320" t="s">
        <v>80</v>
      </c>
      <c r="G93" s="320"/>
      <c r="H93" s="320"/>
      <c r="I93" s="320"/>
      <c r="J93" s="54"/>
      <c r="K93" s="54"/>
      <c r="L93" s="54"/>
      <c r="M93" s="54"/>
    </row>
    <row r="94" spans="2:14" ht="15.5" x14ac:dyDescent="0.35">
      <c r="B94" s="54"/>
      <c r="C94" s="326">
        <f>IF($E$8="Acreditat TECNIO",SUM(I76+I80),0)</f>
        <v>0</v>
      </c>
      <c r="D94" s="327"/>
      <c r="E94" s="328"/>
      <c r="F94" s="321">
        <f>IF($C$84="Genèric",$I$84)</f>
        <v>0</v>
      </c>
      <c r="G94" s="322"/>
      <c r="H94" s="322"/>
      <c r="I94" s="322"/>
      <c r="J94" s="54"/>
      <c r="K94" s="54"/>
      <c r="L94" s="54"/>
      <c r="M94" s="54"/>
    </row>
    <row r="95" spans="2:14" ht="15" thickBot="1" x14ac:dyDescent="0.4">
      <c r="B95" s="54"/>
      <c r="C95" s="94"/>
      <c r="D95" s="94"/>
      <c r="E95" s="94"/>
      <c r="F95" s="320" t="s">
        <v>73</v>
      </c>
      <c r="G95" s="320"/>
      <c r="H95" s="320"/>
      <c r="I95" s="320"/>
      <c r="J95" s="54"/>
      <c r="K95" s="54"/>
      <c r="L95" s="54"/>
      <c r="M95" s="54"/>
    </row>
    <row r="96" spans="2:14" ht="15.5" x14ac:dyDescent="0.35">
      <c r="B96" s="54"/>
      <c r="C96" s="94"/>
      <c r="D96" s="94"/>
      <c r="E96" s="94"/>
      <c r="F96" s="321">
        <f>$F$85</f>
        <v>0</v>
      </c>
      <c r="G96" s="322"/>
      <c r="H96" s="322"/>
      <c r="I96" s="322"/>
      <c r="J96" s="54"/>
      <c r="K96" s="54"/>
      <c r="L96" s="54"/>
      <c r="M96" s="54"/>
    </row>
    <row r="97" spans="2:13" x14ac:dyDescent="0.35">
      <c r="B97" s="54"/>
      <c r="C97" s="94"/>
      <c r="D97" s="94"/>
      <c r="E97" s="94"/>
      <c r="F97" s="94"/>
      <c r="G97" s="94"/>
      <c r="H97" s="94"/>
      <c r="I97" s="94"/>
      <c r="J97" s="54"/>
      <c r="K97" s="54"/>
      <c r="L97" s="54"/>
      <c r="M97" s="54"/>
    </row>
    <row r="98" spans="2:13" x14ac:dyDescent="0.35">
      <c r="B98" s="54"/>
      <c r="C98" s="94"/>
      <c r="D98" s="94"/>
      <c r="E98" s="94"/>
      <c r="F98" s="94"/>
      <c r="G98" s="94"/>
      <c r="H98" s="94"/>
      <c r="I98" s="94"/>
      <c r="J98" s="54"/>
      <c r="K98" s="54"/>
      <c r="L98" s="54"/>
      <c r="M98" s="54"/>
    </row>
    <row r="99" spans="2:13" x14ac:dyDescent="0.35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</row>
    <row r="100" spans="2:13" x14ac:dyDescent="0.35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</row>
    <row r="101" spans="2:13" x14ac:dyDescent="0.35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</row>
    <row r="102" spans="2:13" x14ac:dyDescent="0.3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</row>
    <row r="103" spans="2:13" x14ac:dyDescent="0.35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</row>
    <row r="104" spans="2:13" x14ac:dyDescent="0.35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</row>
    <row r="105" spans="2:13" x14ac:dyDescent="0.35"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</row>
    <row r="106" spans="2:13" x14ac:dyDescent="0.35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</row>
    <row r="107" spans="2:13" x14ac:dyDescent="0.35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</row>
    <row r="108" spans="2:13" x14ac:dyDescent="0.35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</row>
    <row r="109" spans="2:13" x14ac:dyDescent="0.35"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</row>
    <row r="110" spans="2:13" x14ac:dyDescent="0.35"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</row>
    <row r="111" spans="2:13" x14ac:dyDescent="0.35"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</row>
    <row r="112" spans="2:13" x14ac:dyDescent="0.35"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</row>
    <row r="113" spans="2:13" x14ac:dyDescent="0.3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</row>
    <row r="114" spans="2:13" x14ac:dyDescent="0.35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</row>
    <row r="115" spans="2:13" x14ac:dyDescent="0.35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</row>
    <row r="116" spans="2:13" x14ac:dyDescent="0.35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</row>
    <row r="117" spans="2:13" x14ac:dyDescent="0.35"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</row>
    <row r="118" spans="2:13" x14ac:dyDescent="0.35"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</row>
    <row r="119" spans="2:13" x14ac:dyDescent="0.35"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</row>
    <row r="120" spans="2:13" x14ac:dyDescent="0.35"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</row>
    <row r="121" spans="2:13" x14ac:dyDescent="0.35"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</row>
    <row r="122" spans="2:13" x14ac:dyDescent="0.35"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</row>
    <row r="123" spans="2:13" x14ac:dyDescent="0.35"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</row>
    <row r="124" spans="2:13" x14ac:dyDescent="0.35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</row>
    <row r="125" spans="2:13" x14ac:dyDescent="0.35"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</row>
    <row r="126" spans="2:13" x14ac:dyDescent="0.35"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</row>
    <row r="127" spans="2:13" x14ac:dyDescent="0.35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</row>
    <row r="128" spans="2:13" x14ac:dyDescent="0.35"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</row>
    <row r="129" spans="2:13" x14ac:dyDescent="0.35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</row>
    <row r="130" spans="2:13" x14ac:dyDescent="0.35"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</row>
    <row r="131" spans="2:13" x14ac:dyDescent="0.35"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</row>
    <row r="132" spans="2:13" x14ac:dyDescent="0.35"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</row>
    <row r="133" spans="2:13" x14ac:dyDescent="0.35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</row>
    <row r="134" spans="2:13" x14ac:dyDescent="0.35"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</row>
    <row r="135" spans="2:13" x14ac:dyDescent="0.35"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</row>
    <row r="136" spans="2:13" x14ac:dyDescent="0.35"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</row>
    <row r="137" spans="2:13" x14ac:dyDescent="0.35"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</row>
    <row r="138" spans="2:13" x14ac:dyDescent="0.35"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</row>
    <row r="139" spans="2:13" x14ac:dyDescent="0.35"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</row>
    <row r="140" spans="2:13" x14ac:dyDescent="0.35"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</row>
    <row r="141" spans="2:13" x14ac:dyDescent="0.35"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</row>
    <row r="142" spans="2:13" x14ac:dyDescent="0.35"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</row>
    <row r="143" spans="2:13" x14ac:dyDescent="0.35"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</row>
    <row r="144" spans="2:13" x14ac:dyDescent="0.35"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</row>
    <row r="145" spans="2:13" x14ac:dyDescent="0.35"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</row>
    <row r="146" spans="2:13" x14ac:dyDescent="0.35"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</row>
    <row r="147" spans="2:13" x14ac:dyDescent="0.35"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</row>
    <row r="148" spans="2:13" x14ac:dyDescent="0.35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</row>
    <row r="149" spans="2:13" x14ac:dyDescent="0.35"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</row>
    <row r="150" spans="2:13" x14ac:dyDescent="0.35"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</row>
    <row r="151" spans="2:13" x14ac:dyDescent="0.35"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</row>
    <row r="152" spans="2:13" x14ac:dyDescent="0.35"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</row>
    <row r="153" spans="2:13" x14ac:dyDescent="0.35"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</row>
    <row r="154" spans="2:13" x14ac:dyDescent="0.35"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</row>
    <row r="155" spans="2:13" x14ac:dyDescent="0.35"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</row>
    <row r="156" spans="2:13" x14ac:dyDescent="0.35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</row>
    <row r="157" spans="2:13" x14ac:dyDescent="0.35"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</row>
    <row r="158" spans="2:13" x14ac:dyDescent="0.35"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</row>
    <row r="159" spans="2:13" x14ac:dyDescent="0.35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</row>
    <row r="160" spans="2:13" x14ac:dyDescent="0.35"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</row>
    <row r="161" spans="2:13" x14ac:dyDescent="0.35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</row>
    <row r="162" spans="2:13" x14ac:dyDescent="0.35"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</row>
    <row r="163" spans="2:13" x14ac:dyDescent="0.35"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</row>
    <row r="164" spans="2:13" x14ac:dyDescent="0.35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</row>
    <row r="165" spans="2:13" x14ac:dyDescent="0.35"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2:13" x14ac:dyDescent="0.35"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</row>
    <row r="167" spans="2:13" x14ac:dyDescent="0.35"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</row>
    <row r="168" spans="2:13" x14ac:dyDescent="0.35"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</row>
    <row r="169" spans="2:13" x14ac:dyDescent="0.35"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</row>
    <row r="170" spans="2:13" x14ac:dyDescent="0.35"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</row>
    <row r="171" spans="2:13" x14ac:dyDescent="0.35"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</row>
    <row r="172" spans="2:13" x14ac:dyDescent="0.35"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</row>
    <row r="173" spans="2:13" x14ac:dyDescent="0.35"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</row>
    <row r="174" spans="2:13" x14ac:dyDescent="0.35"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</row>
    <row r="175" spans="2:13" x14ac:dyDescent="0.35"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</row>
    <row r="176" spans="2:13" x14ac:dyDescent="0.35"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</row>
    <row r="177" spans="2:13" x14ac:dyDescent="0.35"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</row>
    <row r="178" spans="2:13" x14ac:dyDescent="0.35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</row>
    <row r="179" spans="2:13" x14ac:dyDescent="0.35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</row>
    <row r="180" spans="2:13" x14ac:dyDescent="0.35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</row>
    <row r="181" spans="2:13" x14ac:dyDescent="0.35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</row>
    <row r="182" spans="2:13" x14ac:dyDescent="0.35"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</row>
    <row r="183" spans="2:13" x14ac:dyDescent="0.35"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</row>
    <row r="184" spans="2:13" x14ac:dyDescent="0.35"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</row>
    <row r="185" spans="2:13" x14ac:dyDescent="0.35"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</row>
    <row r="186" spans="2:13" x14ac:dyDescent="0.35"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</row>
    <row r="187" spans="2:13" x14ac:dyDescent="0.35"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</row>
    <row r="188" spans="2:13" x14ac:dyDescent="0.35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</row>
    <row r="189" spans="2:13" x14ac:dyDescent="0.35"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</row>
    <row r="190" spans="2:13" x14ac:dyDescent="0.35"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</row>
    <row r="191" spans="2:13" x14ac:dyDescent="0.35"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</row>
    <row r="192" spans="2:13" x14ac:dyDescent="0.35"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</row>
    <row r="193" spans="2:13" x14ac:dyDescent="0.35"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</row>
    <row r="194" spans="2:13" x14ac:dyDescent="0.35"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</row>
    <row r="195" spans="2:13" x14ac:dyDescent="0.35"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</row>
    <row r="196" spans="2:13" x14ac:dyDescent="0.35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</row>
    <row r="197" spans="2:13" x14ac:dyDescent="0.35"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</row>
    <row r="198" spans="2:13" x14ac:dyDescent="0.35"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</row>
    <row r="199" spans="2:13" x14ac:dyDescent="0.35"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</row>
    <row r="200" spans="2:13" x14ac:dyDescent="0.35"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</row>
    <row r="201" spans="2:13" x14ac:dyDescent="0.35"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</row>
    <row r="202" spans="2:13" x14ac:dyDescent="0.35"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</row>
    <row r="203" spans="2:13" x14ac:dyDescent="0.35"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</row>
    <row r="204" spans="2:13" x14ac:dyDescent="0.35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</row>
    <row r="205" spans="2:13" x14ac:dyDescent="0.35"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</row>
    <row r="206" spans="2:13" x14ac:dyDescent="0.35"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</row>
    <row r="207" spans="2:13" x14ac:dyDescent="0.35"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</row>
    <row r="208" spans="2:13" x14ac:dyDescent="0.35"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</row>
    <row r="209" spans="2:13" x14ac:dyDescent="0.35"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</row>
    <row r="210" spans="2:13" x14ac:dyDescent="0.35"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</row>
    <row r="211" spans="2:13" x14ac:dyDescent="0.35"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</row>
    <row r="212" spans="2:13" x14ac:dyDescent="0.35"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</row>
    <row r="213" spans="2:13" x14ac:dyDescent="0.35"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</row>
    <row r="214" spans="2:13" x14ac:dyDescent="0.35"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</row>
    <row r="215" spans="2:13" x14ac:dyDescent="0.35"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</row>
    <row r="216" spans="2:13" x14ac:dyDescent="0.35"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</row>
    <row r="217" spans="2:13" x14ac:dyDescent="0.35"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</row>
    <row r="218" spans="2:13" x14ac:dyDescent="0.35"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</row>
    <row r="219" spans="2:13" x14ac:dyDescent="0.35"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</row>
    <row r="220" spans="2:13" x14ac:dyDescent="0.35"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</row>
    <row r="221" spans="2:13" x14ac:dyDescent="0.35"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</row>
    <row r="222" spans="2:13" x14ac:dyDescent="0.35"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</row>
    <row r="223" spans="2:13" x14ac:dyDescent="0.35"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</row>
    <row r="224" spans="2:13" x14ac:dyDescent="0.35"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</row>
    <row r="225" spans="2:13" x14ac:dyDescent="0.35"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</row>
    <row r="226" spans="2:13" x14ac:dyDescent="0.35"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</row>
    <row r="227" spans="2:13" x14ac:dyDescent="0.35"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</row>
    <row r="228" spans="2:13" x14ac:dyDescent="0.35"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</row>
    <row r="229" spans="2:13" x14ac:dyDescent="0.35"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</row>
    <row r="230" spans="2:13" x14ac:dyDescent="0.35"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</row>
    <row r="231" spans="2:13" x14ac:dyDescent="0.35"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</row>
    <row r="232" spans="2:13" x14ac:dyDescent="0.35"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</row>
    <row r="233" spans="2:13" x14ac:dyDescent="0.35"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</row>
    <row r="234" spans="2:13" x14ac:dyDescent="0.35"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</row>
    <row r="235" spans="2:13" x14ac:dyDescent="0.35"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</row>
    <row r="236" spans="2:13" x14ac:dyDescent="0.35"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</row>
    <row r="237" spans="2:13" x14ac:dyDescent="0.35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</row>
    <row r="238" spans="2:13" x14ac:dyDescent="0.35"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</row>
    <row r="239" spans="2:13" x14ac:dyDescent="0.35"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</row>
    <row r="240" spans="2:13" x14ac:dyDescent="0.35"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</row>
    <row r="241" spans="2:13" x14ac:dyDescent="0.35"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</row>
    <row r="242" spans="2:13" x14ac:dyDescent="0.35"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</row>
    <row r="243" spans="2:13" x14ac:dyDescent="0.35"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</row>
    <row r="244" spans="2:13" x14ac:dyDescent="0.35"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</row>
    <row r="245" spans="2:13" x14ac:dyDescent="0.35"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</row>
    <row r="246" spans="2:13" x14ac:dyDescent="0.35"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</row>
    <row r="247" spans="2:13" x14ac:dyDescent="0.35"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</row>
    <row r="248" spans="2:13" x14ac:dyDescent="0.35"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</row>
    <row r="249" spans="2:13" x14ac:dyDescent="0.35"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</row>
    <row r="250" spans="2:13" x14ac:dyDescent="0.35"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</row>
    <row r="251" spans="2:13" x14ac:dyDescent="0.35"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</row>
    <row r="252" spans="2:13" x14ac:dyDescent="0.35"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</row>
    <row r="253" spans="2:13" x14ac:dyDescent="0.35"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</row>
    <row r="254" spans="2:13" x14ac:dyDescent="0.35"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</row>
    <row r="255" spans="2:13" x14ac:dyDescent="0.35"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</row>
    <row r="256" spans="2:13" x14ac:dyDescent="0.35"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</row>
    <row r="257" spans="2:13" x14ac:dyDescent="0.35"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</row>
    <row r="258" spans="2:13" x14ac:dyDescent="0.35"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</row>
    <row r="259" spans="2:13" x14ac:dyDescent="0.35"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</row>
    <row r="260" spans="2:13" x14ac:dyDescent="0.35"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</row>
    <row r="261" spans="2:13" x14ac:dyDescent="0.35"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</row>
    <row r="262" spans="2:13" x14ac:dyDescent="0.35"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</row>
    <row r="263" spans="2:13" x14ac:dyDescent="0.35"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</row>
    <row r="264" spans="2:13" x14ac:dyDescent="0.35"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</row>
    <row r="265" spans="2:13" x14ac:dyDescent="0.35"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</row>
    <row r="266" spans="2:13" x14ac:dyDescent="0.35"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</row>
    <row r="267" spans="2:13" x14ac:dyDescent="0.35"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</row>
    <row r="268" spans="2:13" x14ac:dyDescent="0.35"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</row>
    <row r="269" spans="2:13" x14ac:dyDescent="0.35"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</row>
    <row r="270" spans="2:13" x14ac:dyDescent="0.35"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</row>
    <row r="271" spans="2:13" x14ac:dyDescent="0.35"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</row>
    <row r="272" spans="2:13" x14ac:dyDescent="0.35"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</row>
    <row r="273" spans="2:13" x14ac:dyDescent="0.35"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</row>
    <row r="274" spans="2:13" x14ac:dyDescent="0.35"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</row>
    <row r="275" spans="2:13" x14ac:dyDescent="0.35"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</row>
    <row r="276" spans="2:13" x14ac:dyDescent="0.35"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</row>
    <row r="277" spans="2:13" x14ac:dyDescent="0.35"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</row>
    <row r="278" spans="2:13" x14ac:dyDescent="0.35"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</row>
    <row r="279" spans="2:13" x14ac:dyDescent="0.35"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</row>
    <row r="280" spans="2:13" x14ac:dyDescent="0.35"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</row>
    <row r="281" spans="2:13" x14ac:dyDescent="0.35"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</row>
    <row r="282" spans="2:13" x14ac:dyDescent="0.35"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</row>
    <row r="283" spans="2:13" x14ac:dyDescent="0.35"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</row>
    <row r="284" spans="2:13" x14ac:dyDescent="0.35"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</row>
    <row r="285" spans="2:13" x14ac:dyDescent="0.35"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</row>
    <row r="286" spans="2:13" x14ac:dyDescent="0.35"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</row>
    <row r="287" spans="2:13" x14ac:dyDescent="0.35"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</row>
    <row r="288" spans="2:13" x14ac:dyDescent="0.35"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</row>
    <row r="289" spans="2:13" x14ac:dyDescent="0.35"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</row>
    <row r="290" spans="2:13" x14ac:dyDescent="0.35"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</row>
    <row r="291" spans="2:13" x14ac:dyDescent="0.35"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</row>
    <row r="292" spans="2:13" x14ac:dyDescent="0.35"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</row>
    <row r="293" spans="2:13" x14ac:dyDescent="0.35"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</row>
    <row r="294" spans="2:13" x14ac:dyDescent="0.35"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</row>
    <row r="295" spans="2:13" x14ac:dyDescent="0.35"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</row>
    <row r="296" spans="2:13" x14ac:dyDescent="0.35"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</row>
    <row r="297" spans="2:13" x14ac:dyDescent="0.35"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</row>
    <row r="298" spans="2:13" x14ac:dyDescent="0.35"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</row>
    <row r="299" spans="2:13" x14ac:dyDescent="0.35"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</row>
    <row r="300" spans="2:13" x14ac:dyDescent="0.35"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</row>
    <row r="301" spans="2:13" x14ac:dyDescent="0.35"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</row>
    <row r="302" spans="2:13" x14ac:dyDescent="0.35"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</row>
    <row r="303" spans="2:13" x14ac:dyDescent="0.35"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</row>
    <row r="304" spans="2:13" x14ac:dyDescent="0.35"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</row>
    <row r="305" spans="2:13" x14ac:dyDescent="0.35"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</row>
    <row r="306" spans="2:13" x14ac:dyDescent="0.35"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</row>
    <row r="307" spans="2:13" x14ac:dyDescent="0.35"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</row>
    <row r="308" spans="2:13" x14ac:dyDescent="0.35"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</row>
    <row r="309" spans="2:13" x14ac:dyDescent="0.35"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</row>
    <row r="310" spans="2:13" x14ac:dyDescent="0.35"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</row>
    <row r="311" spans="2:13" x14ac:dyDescent="0.35"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</row>
    <row r="312" spans="2:13" x14ac:dyDescent="0.35"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</row>
    <row r="313" spans="2:13" x14ac:dyDescent="0.35"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</row>
    <row r="314" spans="2:13" x14ac:dyDescent="0.35"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</row>
    <row r="315" spans="2:13" x14ac:dyDescent="0.35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</row>
    <row r="316" spans="2:13" x14ac:dyDescent="0.35"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</row>
    <row r="317" spans="2:13" x14ac:dyDescent="0.35"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</row>
    <row r="318" spans="2:13" x14ac:dyDescent="0.35"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</row>
    <row r="319" spans="2:13" x14ac:dyDescent="0.35"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</row>
    <row r="320" spans="2:13" x14ac:dyDescent="0.35"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</row>
    <row r="321" spans="2:13" x14ac:dyDescent="0.35"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</row>
    <row r="322" spans="2:13" x14ac:dyDescent="0.35"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</row>
    <row r="323" spans="2:13" x14ac:dyDescent="0.35"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</row>
    <row r="324" spans="2:13" x14ac:dyDescent="0.35"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</row>
    <row r="325" spans="2:13" x14ac:dyDescent="0.35"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</row>
    <row r="326" spans="2:13" x14ac:dyDescent="0.35"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</row>
    <row r="327" spans="2:13" x14ac:dyDescent="0.35"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</row>
    <row r="328" spans="2:13" x14ac:dyDescent="0.35"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</row>
    <row r="329" spans="2:13" x14ac:dyDescent="0.35"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</row>
    <row r="330" spans="2:13" x14ac:dyDescent="0.35"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</row>
    <row r="331" spans="2:13" x14ac:dyDescent="0.35"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</row>
    <row r="332" spans="2:13" x14ac:dyDescent="0.35"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</row>
    <row r="333" spans="2:13" x14ac:dyDescent="0.35"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</row>
    <row r="334" spans="2:13" x14ac:dyDescent="0.35"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</row>
    <row r="335" spans="2:13" x14ac:dyDescent="0.35"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</row>
    <row r="336" spans="2:13" x14ac:dyDescent="0.35"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</row>
    <row r="337" spans="2:13" x14ac:dyDescent="0.35"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</row>
    <row r="338" spans="2:13" x14ac:dyDescent="0.35"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</row>
    <row r="339" spans="2:13" x14ac:dyDescent="0.35"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</row>
    <row r="340" spans="2:13" x14ac:dyDescent="0.35"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</row>
    <row r="341" spans="2:13" x14ac:dyDescent="0.35"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</row>
    <row r="342" spans="2:13" x14ac:dyDescent="0.35"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</row>
    <row r="343" spans="2:13" x14ac:dyDescent="0.35"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</row>
    <row r="344" spans="2:13" x14ac:dyDescent="0.35"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</row>
    <row r="345" spans="2:13" x14ac:dyDescent="0.35"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</row>
    <row r="346" spans="2:13" x14ac:dyDescent="0.35"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</row>
    <row r="347" spans="2:13" x14ac:dyDescent="0.35"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</row>
    <row r="348" spans="2:13" x14ac:dyDescent="0.35"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</row>
    <row r="349" spans="2:13" x14ac:dyDescent="0.35"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</row>
    <row r="350" spans="2:13" x14ac:dyDescent="0.35"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</row>
    <row r="351" spans="2:13" x14ac:dyDescent="0.35"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</row>
    <row r="352" spans="2:13" x14ac:dyDescent="0.35"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</row>
    <row r="353" spans="2:13" x14ac:dyDescent="0.35"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</row>
    <row r="354" spans="2:13" x14ac:dyDescent="0.35"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</row>
    <row r="355" spans="2:13" x14ac:dyDescent="0.35"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</row>
    <row r="356" spans="2:13" x14ac:dyDescent="0.35"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</row>
    <row r="357" spans="2:13" x14ac:dyDescent="0.35"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</row>
    <row r="358" spans="2:13" x14ac:dyDescent="0.35"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</row>
    <row r="359" spans="2:13" x14ac:dyDescent="0.35"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</row>
    <row r="360" spans="2:13" x14ac:dyDescent="0.35"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</row>
    <row r="361" spans="2:13" x14ac:dyDescent="0.35"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</row>
    <row r="362" spans="2:13" x14ac:dyDescent="0.35"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</row>
    <row r="363" spans="2:13" x14ac:dyDescent="0.35"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</row>
    <row r="364" spans="2:13" x14ac:dyDescent="0.35"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</row>
    <row r="365" spans="2:13" x14ac:dyDescent="0.35"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</row>
    <row r="366" spans="2:13" x14ac:dyDescent="0.35"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</row>
    <row r="367" spans="2:13" x14ac:dyDescent="0.35"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</row>
    <row r="368" spans="2:13" x14ac:dyDescent="0.35"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</row>
    <row r="369" spans="2:13" x14ac:dyDescent="0.35"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</row>
    <row r="370" spans="2:13" x14ac:dyDescent="0.35"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</row>
    <row r="371" spans="2:13" x14ac:dyDescent="0.35"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</row>
    <row r="372" spans="2:13" x14ac:dyDescent="0.35"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</row>
    <row r="373" spans="2:13" x14ac:dyDescent="0.35"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</row>
    <row r="374" spans="2:13" x14ac:dyDescent="0.35"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</row>
    <row r="375" spans="2:13" x14ac:dyDescent="0.35"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</row>
    <row r="376" spans="2:13" x14ac:dyDescent="0.35"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</row>
    <row r="377" spans="2:13" x14ac:dyDescent="0.35"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</row>
    <row r="378" spans="2:13" x14ac:dyDescent="0.35"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</row>
    <row r="379" spans="2:13" x14ac:dyDescent="0.35"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</row>
    <row r="380" spans="2:13" x14ac:dyDescent="0.35"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</row>
    <row r="381" spans="2:13" x14ac:dyDescent="0.35"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</row>
    <row r="382" spans="2:13" x14ac:dyDescent="0.35"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</row>
    <row r="383" spans="2:13" x14ac:dyDescent="0.35"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</row>
    <row r="384" spans="2:13" x14ac:dyDescent="0.35"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</row>
    <row r="385" spans="2:13" x14ac:dyDescent="0.35"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</row>
    <row r="386" spans="2:13" x14ac:dyDescent="0.35"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</row>
    <row r="387" spans="2:13" x14ac:dyDescent="0.35"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</row>
    <row r="388" spans="2:13" x14ac:dyDescent="0.35"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</row>
    <row r="389" spans="2:13" x14ac:dyDescent="0.35"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</row>
    <row r="390" spans="2:13" x14ac:dyDescent="0.35"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</row>
    <row r="391" spans="2:13" x14ac:dyDescent="0.35"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</row>
    <row r="392" spans="2:13" x14ac:dyDescent="0.35"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</row>
    <row r="393" spans="2:13" x14ac:dyDescent="0.35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</row>
    <row r="394" spans="2:13" x14ac:dyDescent="0.35"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</row>
    <row r="395" spans="2:13" x14ac:dyDescent="0.35"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</row>
    <row r="396" spans="2:13" x14ac:dyDescent="0.35"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</row>
    <row r="397" spans="2:13" x14ac:dyDescent="0.35"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</row>
    <row r="398" spans="2:13" x14ac:dyDescent="0.35"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</row>
    <row r="399" spans="2:13" x14ac:dyDescent="0.35"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</row>
    <row r="400" spans="2:13" x14ac:dyDescent="0.35"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</row>
    <row r="401" spans="2:13" x14ac:dyDescent="0.35"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</row>
    <row r="402" spans="2:13" x14ac:dyDescent="0.35"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</row>
    <row r="403" spans="2:13" x14ac:dyDescent="0.35"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</row>
    <row r="404" spans="2:13" x14ac:dyDescent="0.35"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</row>
    <row r="405" spans="2:13" x14ac:dyDescent="0.35"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</row>
    <row r="406" spans="2:13" x14ac:dyDescent="0.35"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</row>
    <row r="407" spans="2:13" x14ac:dyDescent="0.35"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</row>
    <row r="408" spans="2:13" x14ac:dyDescent="0.35"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</row>
    <row r="409" spans="2:13" x14ac:dyDescent="0.35"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</row>
    <row r="410" spans="2:13" x14ac:dyDescent="0.35"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</row>
    <row r="411" spans="2:13" x14ac:dyDescent="0.35"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</row>
    <row r="412" spans="2:13" x14ac:dyDescent="0.35"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</row>
    <row r="413" spans="2:13" x14ac:dyDescent="0.35"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</row>
    <row r="414" spans="2:13" x14ac:dyDescent="0.35"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</row>
    <row r="415" spans="2:13" x14ac:dyDescent="0.35"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</row>
    <row r="416" spans="2:13" x14ac:dyDescent="0.35"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</row>
    <row r="417" spans="2:13" x14ac:dyDescent="0.35"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</row>
    <row r="418" spans="2:13" x14ac:dyDescent="0.35"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</row>
    <row r="419" spans="2:13" x14ac:dyDescent="0.35"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</row>
    <row r="420" spans="2:13" x14ac:dyDescent="0.35"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</row>
    <row r="421" spans="2:13" x14ac:dyDescent="0.35"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</row>
    <row r="422" spans="2:13" x14ac:dyDescent="0.35"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</row>
    <row r="423" spans="2:13" x14ac:dyDescent="0.35"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</row>
    <row r="424" spans="2:13" x14ac:dyDescent="0.35"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</row>
    <row r="425" spans="2:13" x14ac:dyDescent="0.35"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</row>
    <row r="426" spans="2:13" x14ac:dyDescent="0.35"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</row>
    <row r="427" spans="2:13" x14ac:dyDescent="0.35"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</row>
    <row r="428" spans="2:13" x14ac:dyDescent="0.35"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</row>
    <row r="429" spans="2:13" x14ac:dyDescent="0.35"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</row>
    <row r="430" spans="2:13" x14ac:dyDescent="0.35"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</row>
    <row r="431" spans="2:13" x14ac:dyDescent="0.35"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</row>
    <row r="432" spans="2:13" x14ac:dyDescent="0.35"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</row>
    <row r="433" spans="2:13" x14ac:dyDescent="0.35"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</row>
    <row r="434" spans="2:13" x14ac:dyDescent="0.35"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</row>
    <row r="435" spans="2:13" x14ac:dyDescent="0.35"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</row>
    <row r="436" spans="2:13" x14ac:dyDescent="0.35"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</row>
    <row r="437" spans="2:13" x14ac:dyDescent="0.35"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</row>
    <row r="438" spans="2:13" x14ac:dyDescent="0.35"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</row>
    <row r="439" spans="2:13" x14ac:dyDescent="0.35"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</row>
    <row r="440" spans="2:13" x14ac:dyDescent="0.35"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</row>
    <row r="441" spans="2:13" x14ac:dyDescent="0.35"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</row>
    <row r="442" spans="2:13" x14ac:dyDescent="0.35"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</row>
    <row r="443" spans="2:13" x14ac:dyDescent="0.35"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</row>
    <row r="444" spans="2:13" x14ac:dyDescent="0.35"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</row>
    <row r="445" spans="2:13" x14ac:dyDescent="0.35"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</row>
    <row r="446" spans="2:13" x14ac:dyDescent="0.35"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</row>
    <row r="447" spans="2:13" x14ac:dyDescent="0.35"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</row>
    <row r="448" spans="2:13" x14ac:dyDescent="0.35"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</row>
    <row r="449" spans="2:13" x14ac:dyDescent="0.35"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</row>
    <row r="450" spans="2:13" x14ac:dyDescent="0.35"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</row>
    <row r="451" spans="2:13" x14ac:dyDescent="0.35"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</row>
    <row r="452" spans="2:13" x14ac:dyDescent="0.35"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</row>
    <row r="453" spans="2:13" x14ac:dyDescent="0.35"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</row>
    <row r="454" spans="2:13" x14ac:dyDescent="0.35"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</row>
    <row r="455" spans="2:13" x14ac:dyDescent="0.35"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</row>
    <row r="456" spans="2:13" x14ac:dyDescent="0.35"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</row>
    <row r="457" spans="2:13" x14ac:dyDescent="0.35"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</row>
    <row r="458" spans="2:13" x14ac:dyDescent="0.35"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</row>
    <row r="459" spans="2:13" x14ac:dyDescent="0.35"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</row>
    <row r="460" spans="2:13" x14ac:dyDescent="0.35"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</row>
    <row r="461" spans="2:13" x14ac:dyDescent="0.35"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</row>
    <row r="462" spans="2:13" x14ac:dyDescent="0.35"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</row>
    <row r="463" spans="2:13" x14ac:dyDescent="0.35"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</row>
    <row r="464" spans="2:13" x14ac:dyDescent="0.35"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</row>
    <row r="465" spans="3:13" x14ac:dyDescent="0.35"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</row>
    <row r="466" spans="3:13" x14ac:dyDescent="0.35"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</row>
    <row r="467" spans="3:13" x14ac:dyDescent="0.35"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</row>
    <row r="468" spans="3:13" x14ac:dyDescent="0.35"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</row>
    <row r="469" spans="3:13" x14ac:dyDescent="0.35"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</row>
    <row r="470" spans="3:13" x14ac:dyDescent="0.35"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</row>
    <row r="471" spans="3:13" x14ac:dyDescent="0.35"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</row>
    <row r="472" spans="3:13" x14ac:dyDescent="0.35"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</row>
    <row r="473" spans="3:13" x14ac:dyDescent="0.35"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</row>
    <row r="474" spans="3:13" x14ac:dyDescent="0.35"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</row>
    <row r="475" spans="3:13" x14ac:dyDescent="0.35"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</row>
    <row r="476" spans="3:13" x14ac:dyDescent="0.35"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</row>
    <row r="477" spans="3:13" x14ac:dyDescent="0.35"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</row>
    <row r="478" spans="3:13" x14ac:dyDescent="0.35"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</row>
    <row r="479" spans="3:13" x14ac:dyDescent="0.35"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</row>
    <row r="480" spans="3:13" x14ac:dyDescent="0.35"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</row>
    <row r="481" spans="3:13" x14ac:dyDescent="0.35"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</row>
    <row r="482" spans="3:13" x14ac:dyDescent="0.35"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</row>
    <row r="483" spans="3:13" x14ac:dyDescent="0.35"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</row>
    <row r="484" spans="3:13" x14ac:dyDescent="0.35"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</row>
    <row r="485" spans="3:13" x14ac:dyDescent="0.35"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</row>
    <row r="486" spans="3:13" x14ac:dyDescent="0.35"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</row>
    <row r="487" spans="3:13" x14ac:dyDescent="0.35"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</row>
    <row r="488" spans="3:13" x14ac:dyDescent="0.35"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</row>
    <row r="489" spans="3:13" x14ac:dyDescent="0.35"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</row>
    <row r="490" spans="3:13" x14ac:dyDescent="0.35"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</row>
    <row r="491" spans="3:13" x14ac:dyDescent="0.35"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</row>
    <row r="492" spans="3:13" x14ac:dyDescent="0.35"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</row>
    <row r="493" spans="3:13" x14ac:dyDescent="0.35"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</row>
    <row r="494" spans="3:13" x14ac:dyDescent="0.35"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</row>
    <row r="495" spans="3:13" x14ac:dyDescent="0.35"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</row>
    <row r="496" spans="3:13" x14ac:dyDescent="0.35"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</row>
    <row r="497" spans="3:13" x14ac:dyDescent="0.35"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</row>
    <row r="498" spans="3:13" x14ac:dyDescent="0.35"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</row>
    <row r="499" spans="3:13" x14ac:dyDescent="0.35"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</row>
    <row r="500" spans="3:13" x14ac:dyDescent="0.35"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</row>
    <row r="501" spans="3:13" x14ac:dyDescent="0.35"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</row>
    <row r="502" spans="3:13" x14ac:dyDescent="0.35"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</row>
    <row r="503" spans="3:13" x14ac:dyDescent="0.35"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</row>
    <row r="504" spans="3:13" x14ac:dyDescent="0.35"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</row>
    <row r="505" spans="3:13" x14ac:dyDescent="0.35"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</row>
    <row r="506" spans="3:13" x14ac:dyDescent="0.35"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</row>
    <row r="507" spans="3:13" x14ac:dyDescent="0.35"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</row>
    <row r="508" spans="3:13" x14ac:dyDescent="0.35"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</row>
    <row r="509" spans="3:13" x14ac:dyDescent="0.35"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</row>
    <row r="510" spans="3:13" x14ac:dyDescent="0.35"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</row>
    <row r="511" spans="3:13" x14ac:dyDescent="0.35"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</row>
    <row r="512" spans="3:13" x14ac:dyDescent="0.35"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</row>
    <row r="513" spans="3:13" x14ac:dyDescent="0.35"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</row>
    <row r="514" spans="3:13" x14ac:dyDescent="0.35"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</row>
    <row r="515" spans="3:13" x14ac:dyDescent="0.35"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</row>
    <row r="516" spans="3:13" x14ac:dyDescent="0.35"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</row>
    <row r="517" spans="3:13" x14ac:dyDescent="0.35"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</row>
    <row r="518" spans="3:13" x14ac:dyDescent="0.35"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</row>
    <row r="519" spans="3:13" x14ac:dyDescent="0.35"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</row>
    <row r="520" spans="3:13" x14ac:dyDescent="0.35"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</row>
    <row r="521" spans="3:13" x14ac:dyDescent="0.35"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</row>
    <row r="522" spans="3:13" x14ac:dyDescent="0.35"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</row>
    <row r="523" spans="3:13" x14ac:dyDescent="0.35"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</row>
    <row r="524" spans="3:13" x14ac:dyDescent="0.35"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</row>
    <row r="525" spans="3:13" x14ac:dyDescent="0.35"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</row>
    <row r="526" spans="3:13" x14ac:dyDescent="0.35"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</row>
    <row r="527" spans="3:13" x14ac:dyDescent="0.35"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</row>
    <row r="528" spans="3:13" x14ac:dyDescent="0.35"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</row>
    <row r="529" spans="3:13" x14ac:dyDescent="0.35"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</row>
    <row r="530" spans="3:13" x14ac:dyDescent="0.35"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</row>
    <row r="531" spans="3:13" x14ac:dyDescent="0.35"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</row>
    <row r="532" spans="3:13" x14ac:dyDescent="0.35"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</row>
    <row r="533" spans="3:13" x14ac:dyDescent="0.35"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</row>
    <row r="534" spans="3:13" x14ac:dyDescent="0.35"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</row>
    <row r="535" spans="3:13" x14ac:dyDescent="0.35"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</row>
    <row r="536" spans="3:13" x14ac:dyDescent="0.35"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</row>
    <row r="537" spans="3:13" x14ac:dyDescent="0.35"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</row>
    <row r="538" spans="3:13" x14ac:dyDescent="0.35"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</row>
    <row r="539" spans="3:13" x14ac:dyDescent="0.35"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</row>
    <row r="540" spans="3:13" x14ac:dyDescent="0.35"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</row>
    <row r="541" spans="3:13" x14ac:dyDescent="0.35"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</row>
    <row r="542" spans="3:13" x14ac:dyDescent="0.35"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</row>
    <row r="543" spans="3:13" x14ac:dyDescent="0.35"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</row>
    <row r="544" spans="3:13" x14ac:dyDescent="0.35"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</row>
    <row r="545" spans="3:13" x14ac:dyDescent="0.35"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</row>
    <row r="546" spans="3:13" x14ac:dyDescent="0.35"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</row>
    <row r="547" spans="3:13" x14ac:dyDescent="0.35"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</row>
    <row r="548" spans="3:13" x14ac:dyDescent="0.35"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</row>
    <row r="549" spans="3:13" x14ac:dyDescent="0.35"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</row>
    <row r="550" spans="3:13" x14ac:dyDescent="0.35"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</row>
    <row r="551" spans="3:13" x14ac:dyDescent="0.35"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</row>
    <row r="552" spans="3:13" x14ac:dyDescent="0.35"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</row>
    <row r="553" spans="3:13" x14ac:dyDescent="0.35"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</row>
    <row r="554" spans="3:13" x14ac:dyDescent="0.35"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</row>
    <row r="555" spans="3:13" x14ac:dyDescent="0.35"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</row>
    <row r="556" spans="3:13" x14ac:dyDescent="0.35"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</row>
    <row r="557" spans="3:13" x14ac:dyDescent="0.35"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</row>
    <row r="558" spans="3:13" x14ac:dyDescent="0.35"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</row>
    <row r="559" spans="3:13" x14ac:dyDescent="0.35"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</row>
    <row r="560" spans="3:13" x14ac:dyDescent="0.35"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</row>
    <row r="561" spans="3:13" x14ac:dyDescent="0.35"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</row>
    <row r="562" spans="3:13" x14ac:dyDescent="0.35"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</row>
    <row r="563" spans="3:13" x14ac:dyDescent="0.35"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</row>
    <row r="564" spans="3:13" x14ac:dyDescent="0.35"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</row>
    <row r="565" spans="3:13" x14ac:dyDescent="0.35"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</row>
    <row r="566" spans="3:13" x14ac:dyDescent="0.35"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</row>
    <row r="567" spans="3:13" x14ac:dyDescent="0.35"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</row>
    <row r="568" spans="3:13" x14ac:dyDescent="0.35"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</row>
    <row r="569" spans="3:13" x14ac:dyDescent="0.35"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</row>
    <row r="570" spans="3:13" x14ac:dyDescent="0.35"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</row>
    <row r="571" spans="3:13" x14ac:dyDescent="0.35"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</row>
    <row r="572" spans="3:13" x14ac:dyDescent="0.35"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</row>
    <row r="573" spans="3:13" x14ac:dyDescent="0.35"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</row>
    <row r="574" spans="3:13" x14ac:dyDescent="0.35"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</row>
    <row r="575" spans="3:13" x14ac:dyDescent="0.35"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</row>
    <row r="576" spans="3:13" x14ac:dyDescent="0.35"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</row>
    <row r="577" spans="3:13" x14ac:dyDescent="0.35"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</row>
    <row r="578" spans="3:13" x14ac:dyDescent="0.35"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</row>
    <row r="579" spans="3:13" x14ac:dyDescent="0.35"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</row>
    <row r="580" spans="3:13" x14ac:dyDescent="0.35"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</row>
    <row r="581" spans="3:13" x14ac:dyDescent="0.35"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</row>
    <row r="582" spans="3:13" x14ac:dyDescent="0.35"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</row>
    <row r="583" spans="3:13" x14ac:dyDescent="0.35"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</row>
    <row r="584" spans="3:13" x14ac:dyDescent="0.35"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</row>
    <row r="585" spans="3:13" x14ac:dyDescent="0.35"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</row>
    <row r="586" spans="3:13" x14ac:dyDescent="0.35"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</row>
    <row r="587" spans="3:13" x14ac:dyDescent="0.35"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</row>
    <row r="588" spans="3:13" x14ac:dyDescent="0.35"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</row>
    <row r="589" spans="3:13" x14ac:dyDescent="0.35"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</row>
    <row r="590" spans="3:13" x14ac:dyDescent="0.35"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</row>
    <row r="591" spans="3:13" x14ac:dyDescent="0.35"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</row>
    <row r="592" spans="3:13" x14ac:dyDescent="0.35"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</row>
    <row r="593" spans="3:13" x14ac:dyDescent="0.35"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</row>
    <row r="594" spans="3:13" x14ac:dyDescent="0.35"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</row>
    <row r="595" spans="3:13" x14ac:dyDescent="0.35"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</row>
    <row r="596" spans="3:13" x14ac:dyDescent="0.35"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</row>
    <row r="597" spans="3:13" x14ac:dyDescent="0.35"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</row>
    <row r="598" spans="3:13" x14ac:dyDescent="0.35"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</row>
    <row r="599" spans="3:13" x14ac:dyDescent="0.35"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</row>
    <row r="600" spans="3:13" x14ac:dyDescent="0.35"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</row>
    <row r="601" spans="3:13" x14ac:dyDescent="0.35"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</row>
    <row r="602" spans="3:13" x14ac:dyDescent="0.35"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</row>
    <row r="603" spans="3:13" x14ac:dyDescent="0.35"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</row>
    <row r="604" spans="3:13" x14ac:dyDescent="0.35"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</row>
    <row r="605" spans="3:13" x14ac:dyDescent="0.35"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</row>
    <row r="606" spans="3:13" x14ac:dyDescent="0.35"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</row>
    <row r="607" spans="3:13" x14ac:dyDescent="0.35"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</row>
    <row r="608" spans="3:13" x14ac:dyDescent="0.35"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</row>
    <row r="609" spans="3:13" x14ac:dyDescent="0.35"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</row>
    <row r="610" spans="3:13" x14ac:dyDescent="0.35"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</row>
    <row r="611" spans="3:13" x14ac:dyDescent="0.35"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</row>
    <row r="612" spans="3:13" x14ac:dyDescent="0.35"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</row>
    <row r="613" spans="3:13" x14ac:dyDescent="0.35"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</row>
    <row r="614" spans="3:13" x14ac:dyDescent="0.35"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</row>
    <row r="615" spans="3:13" x14ac:dyDescent="0.35"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</row>
    <row r="616" spans="3:13" x14ac:dyDescent="0.35"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</row>
    <row r="617" spans="3:13" x14ac:dyDescent="0.35"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</row>
    <row r="618" spans="3:13" x14ac:dyDescent="0.35"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</row>
    <row r="619" spans="3:13" x14ac:dyDescent="0.35"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</row>
    <row r="620" spans="3:13" x14ac:dyDescent="0.35"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</row>
    <row r="621" spans="3:13" x14ac:dyDescent="0.35"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</row>
    <row r="622" spans="3:13" x14ac:dyDescent="0.35"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</row>
    <row r="623" spans="3:13" x14ac:dyDescent="0.35"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</row>
    <row r="624" spans="3:13" x14ac:dyDescent="0.35"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</row>
    <row r="625" spans="3:13" x14ac:dyDescent="0.35"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</row>
    <row r="626" spans="3:13" x14ac:dyDescent="0.35"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</row>
    <row r="627" spans="3:13" x14ac:dyDescent="0.35"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</row>
    <row r="628" spans="3:13" x14ac:dyDescent="0.35"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</row>
    <row r="629" spans="3:13" x14ac:dyDescent="0.35"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</row>
    <row r="630" spans="3:13" x14ac:dyDescent="0.35"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</row>
    <row r="631" spans="3:13" x14ac:dyDescent="0.35"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</row>
    <row r="632" spans="3:13" x14ac:dyDescent="0.35"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</row>
    <row r="633" spans="3:13" x14ac:dyDescent="0.35"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</row>
    <row r="634" spans="3:13" x14ac:dyDescent="0.35"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</row>
    <row r="635" spans="3:13" x14ac:dyDescent="0.35"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</row>
    <row r="636" spans="3:13" x14ac:dyDescent="0.35"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</row>
    <row r="637" spans="3:13" x14ac:dyDescent="0.35"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</row>
    <row r="638" spans="3:13" x14ac:dyDescent="0.35"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</row>
    <row r="639" spans="3:13" x14ac:dyDescent="0.35"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</row>
    <row r="640" spans="3:13" x14ac:dyDescent="0.35"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</row>
    <row r="641" spans="3:13" x14ac:dyDescent="0.35"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</row>
    <row r="642" spans="3:13" x14ac:dyDescent="0.35"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</row>
    <row r="643" spans="3:13" x14ac:dyDescent="0.35"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</row>
    <row r="644" spans="3:13" x14ac:dyDescent="0.35"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</row>
    <row r="645" spans="3:13" x14ac:dyDescent="0.35"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</row>
    <row r="646" spans="3:13" x14ac:dyDescent="0.35"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</row>
    <row r="647" spans="3:13" x14ac:dyDescent="0.35"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</row>
    <row r="648" spans="3:13" x14ac:dyDescent="0.35"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</row>
    <row r="649" spans="3:13" x14ac:dyDescent="0.35"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</row>
    <row r="650" spans="3:13" x14ac:dyDescent="0.35"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</row>
    <row r="651" spans="3:13" x14ac:dyDescent="0.35"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</row>
    <row r="652" spans="3:13" x14ac:dyDescent="0.35"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</row>
    <row r="653" spans="3:13" x14ac:dyDescent="0.35"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</row>
    <row r="654" spans="3:13" x14ac:dyDescent="0.35"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</row>
    <row r="655" spans="3:13" x14ac:dyDescent="0.35"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</row>
    <row r="656" spans="3:13" x14ac:dyDescent="0.35"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</row>
    <row r="657" spans="3:13" x14ac:dyDescent="0.35"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</row>
    <row r="658" spans="3:13" x14ac:dyDescent="0.35"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</row>
    <row r="659" spans="3:13" x14ac:dyDescent="0.35"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</row>
    <row r="660" spans="3:13" x14ac:dyDescent="0.35"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</row>
    <row r="661" spans="3:13" x14ac:dyDescent="0.35"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</row>
    <row r="662" spans="3:13" x14ac:dyDescent="0.35"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</row>
    <row r="663" spans="3:13" x14ac:dyDescent="0.35"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</row>
    <row r="664" spans="3:13" x14ac:dyDescent="0.35"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</row>
    <row r="665" spans="3:13" x14ac:dyDescent="0.35"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</row>
    <row r="666" spans="3:13" x14ac:dyDescent="0.35"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</row>
    <row r="667" spans="3:13" x14ac:dyDescent="0.35"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</row>
    <row r="668" spans="3:13" x14ac:dyDescent="0.35"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</row>
    <row r="669" spans="3:13" x14ac:dyDescent="0.35"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</row>
    <row r="670" spans="3:13" x14ac:dyDescent="0.35"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</row>
    <row r="671" spans="3:13" x14ac:dyDescent="0.35"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</row>
    <row r="672" spans="3:13" x14ac:dyDescent="0.35"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</row>
    <row r="673" spans="3:13" x14ac:dyDescent="0.35"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</row>
    <row r="674" spans="3:13" x14ac:dyDescent="0.35"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</row>
    <row r="675" spans="3:13" x14ac:dyDescent="0.35"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</row>
    <row r="676" spans="3:13" x14ac:dyDescent="0.35"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</row>
    <row r="677" spans="3:13" x14ac:dyDescent="0.35"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</row>
    <row r="678" spans="3:13" x14ac:dyDescent="0.35"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</row>
    <row r="679" spans="3:13" x14ac:dyDescent="0.35"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</row>
    <row r="680" spans="3:13" x14ac:dyDescent="0.35"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</row>
    <row r="681" spans="3:13" x14ac:dyDescent="0.35"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</row>
    <row r="682" spans="3:13" x14ac:dyDescent="0.35"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</row>
    <row r="683" spans="3:13" x14ac:dyDescent="0.35"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</row>
    <row r="684" spans="3:13" x14ac:dyDescent="0.35"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</row>
    <row r="685" spans="3:13" x14ac:dyDescent="0.35"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</row>
    <row r="686" spans="3:13" x14ac:dyDescent="0.35"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</row>
    <row r="687" spans="3:13" x14ac:dyDescent="0.35"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</row>
    <row r="688" spans="3:13" x14ac:dyDescent="0.35"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</row>
    <row r="689" spans="3:13" x14ac:dyDescent="0.35"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</row>
    <row r="690" spans="3:13" x14ac:dyDescent="0.35"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</row>
    <row r="691" spans="3:13" x14ac:dyDescent="0.35"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</row>
    <row r="692" spans="3:13" x14ac:dyDescent="0.35"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</row>
    <row r="693" spans="3:13" x14ac:dyDescent="0.35"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</row>
    <row r="694" spans="3:13" x14ac:dyDescent="0.35"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</row>
    <row r="695" spans="3:13" x14ac:dyDescent="0.35"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</row>
    <row r="696" spans="3:13" x14ac:dyDescent="0.35"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</row>
    <row r="697" spans="3:13" x14ac:dyDescent="0.35"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</row>
    <row r="698" spans="3:13" x14ac:dyDescent="0.35"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</row>
    <row r="699" spans="3:13" x14ac:dyDescent="0.35"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</row>
    <row r="700" spans="3:13" x14ac:dyDescent="0.35"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</row>
    <row r="701" spans="3:13" x14ac:dyDescent="0.35"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</row>
    <row r="702" spans="3:13" x14ac:dyDescent="0.35"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</row>
    <row r="703" spans="3:13" x14ac:dyDescent="0.35"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</row>
    <row r="704" spans="3:13" x14ac:dyDescent="0.35"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</row>
    <row r="705" spans="3:13" x14ac:dyDescent="0.35"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</row>
    <row r="706" spans="3:13" x14ac:dyDescent="0.35"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</row>
    <row r="707" spans="3:13" x14ac:dyDescent="0.35"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</row>
    <row r="708" spans="3:13" x14ac:dyDescent="0.35"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</row>
    <row r="709" spans="3:13" x14ac:dyDescent="0.35"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</row>
    <row r="710" spans="3:13" x14ac:dyDescent="0.35"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</row>
    <row r="711" spans="3:13" x14ac:dyDescent="0.35"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</row>
    <row r="712" spans="3:13" x14ac:dyDescent="0.35"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</row>
    <row r="713" spans="3:13" x14ac:dyDescent="0.35"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</row>
    <row r="714" spans="3:13" x14ac:dyDescent="0.35"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</row>
    <row r="715" spans="3:13" x14ac:dyDescent="0.35"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</row>
    <row r="716" spans="3:13" x14ac:dyDescent="0.35"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</row>
    <row r="717" spans="3:13" x14ac:dyDescent="0.35"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</row>
    <row r="718" spans="3:13" x14ac:dyDescent="0.35"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</row>
    <row r="719" spans="3:13" x14ac:dyDescent="0.35"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</row>
    <row r="720" spans="3:13" x14ac:dyDescent="0.35"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</row>
    <row r="721" spans="3:13" x14ac:dyDescent="0.35"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</row>
    <row r="722" spans="3:13" x14ac:dyDescent="0.35"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</row>
    <row r="723" spans="3:13" x14ac:dyDescent="0.35"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</row>
    <row r="724" spans="3:13" x14ac:dyDescent="0.35"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</row>
    <row r="725" spans="3:13" x14ac:dyDescent="0.35"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</row>
    <row r="726" spans="3:13" x14ac:dyDescent="0.35"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</row>
    <row r="727" spans="3:13" x14ac:dyDescent="0.35"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</row>
    <row r="728" spans="3:13" x14ac:dyDescent="0.35"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</row>
    <row r="729" spans="3:13" x14ac:dyDescent="0.35"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</row>
    <row r="730" spans="3:13" x14ac:dyDescent="0.35"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</row>
    <row r="731" spans="3:13" x14ac:dyDescent="0.35"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</row>
    <row r="732" spans="3:13" x14ac:dyDescent="0.35"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</row>
    <row r="733" spans="3:13" x14ac:dyDescent="0.35"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</row>
    <row r="734" spans="3:13" x14ac:dyDescent="0.35"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</row>
    <row r="735" spans="3:13" x14ac:dyDescent="0.35"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</row>
    <row r="736" spans="3:13" x14ac:dyDescent="0.35"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</row>
  </sheetData>
  <sheetProtection algorithmName="SHA-512" hashValue="quCW2wKnsDgTsXXbW3m+n4VaPDETYDhMMmvnkpz0wzsOqVmiLPO0OUEj0EjXw5GtOOAj7f9qW2B9URJD9mCVag==" saltValue="WAht1I4o+gIUQD51X1H6kg==" spinCount="100000" sheet="1" insertRows="0" deleteRows="0" selectLockedCells="1"/>
  <mergeCells count="76">
    <mergeCell ref="O57:P57"/>
    <mergeCell ref="O59:P59"/>
    <mergeCell ref="O60:P60"/>
    <mergeCell ref="O58:P58"/>
    <mergeCell ref="E61:H61"/>
    <mergeCell ref="E71:H71"/>
    <mergeCell ref="O67:P67"/>
    <mergeCell ref="O68:P68"/>
    <mergeCell ref="O69:P69"/>
    <mergeCell ref="O70:P70"/>
    <mergeCell ref="E67:H67"/>
    <mergeCell ref="C84:D84"/>
    <mergeCell ref="F84:H84"/>
    <mergeCell ref="F85:I85"/>
    <mergeCell ref="F95:I95"/>
    <mergeCell ref="F96:I96"/>
    <mergeCell ref="C91:E91"/>
    <mergeCell ref="F91:I91"/>
    <mergeCell ref="C92:E92"/>
    <mergeCell ref="C93:E93"/>
    <mergeCell ref="C94:E94"/>
    <mergeCell ref="F92:I92"/>
    <mergeCell ref="F93:I93"/>
    <mergeCell ref="F94:I94"/>
    <mergeCell ref="F86:I86"/>
    <mergeCell ref="C80:D83"/>
    <mergeCell ref="F80:H80"/>
    <mergeCell ref="I80:I83"/>
    <mergeCell ref="F81:H81"/>
    <mergeCell ref="F82:H82"/>
    <mergeCell ref="F83:H83"/>
    <mergeCell ref="B5:I5"/>
    <mergeCell ref="B7:D7"/>
    <mergeCell ref="E7:H7"/>
    <mergeCell ref="B8:D8"/>
    <mergeCell ref="E8:H8"/>
    <mergeCell ref="B9:D9"/>
    <mergeCell ref="E9:H9"/>
    <mergeCell ref="B13:D13"/>
    <mergeCell ref="E13:H13"/>
    <mergeCell ref="B14:D14"/>
    <mergeCell ref="E14:H14"/>
    <mergeCell ref="B10:D10"/>
    <mergeCell ref="E10:H10"/>
    <mergeCell ref="B11:D11"/>
    <mergeCell ref="E11:H11"/>
    <mergeCell ref="B12:D12"/>
    <mergeCell ref="E12:H12"/>
    <mergeCell ref="B18:I19"/>
    <mergeCell ref="E56:H56"/>
    <mergeCell ref="O45:P45"/>
    <mergeCell ref="O46:P46"/>
    <mergeCell ref="O48:P48"/>
    <mergeCell ref="O47:P47"/>
    <mergeCell ref="O56:P56"/>
    <mergeCell ref="O22:P22"/>
    <mergeCell ref="O23:P23"/>
    <mergeCell ref="O24:P24"/>
    <mergeCell ref="O25:P25"/>
    <mergeCell ref="O26:P26"/>
    <mergeCell ref="O49:P49"/>
    <mergeCell ref="E45:H45"/>
    <mergeCell ref="E50:H50"/>
    <mergeCell ref="C76:D79"/>
    <mergeCell ref="F76:H76"/>
    <mergeCell ref="I76:I79"/>
    <mergeCell ref="F77:H77"/>
    <mergeCell ref="F78:H78"/>
    <mergeCell ref="F79:H79"/>
    <mergeCell ref="J86:L86"/>
    <mergeCell ref="J75:L75"/>
    <mergeCell ref="K76:L79"/>
    <mergeCell ref="F75:I75"/>
    <mergeCell ref="K80:L83"/>
    <mergeCell ref="K84:L84"/>
    <mergeCell ref="J85:L85"/>
  </mergeCells>
  <conditionalFormatting sqref="F35:G38">
    <cfRule type="cellIs" dxfId="16" priority="103" operator="greaterThan">
      <formula>0.8</formula>
    </cfRule>
    <cfRule type="cellIs" dxfId="15" priority="104" operator="equal">
      <formula>0</formula>
    </cfRule>
    <cfRule type="cellIs" dxfId="14" priority="105" operator="between">
      <formula>0</formula>
      <formula>0.8</formula>
    </cfRule>
    <cfRule type="containsBlanks" priority="107" stopIfTrue="1">
      <formula>LEN(TRIM(F35))=0</formula>
    </cfRule>
  </conditionalFormatting>
  <conditionalFormatting sqref="J85:L85">
    <cfRule type="cellIs" dxfId="13" priority="9" operator="greaterThanOrEqual">
      <formula>150000</formula>
    </cfRule>
    <cfRule type="cellIs" priority="14" stopIfTrue="1" operator="equal">
      <formula>0</formula>
    </cfRule>
    <cfRule type="cellIs" dxfId="12" priority="108" operator="lessThan">
      <formula>150000</formula>
    </cfRule>
  </conditionalFormatting>
  <conditionalFormatting sqref="F85">
    <cfRule type="cellIs" dxfId="11" priority="11" operator="greaterThanOrEqual">
      <formula>150000</formula>
    </cfRule>
    <cfRule type="cellIs" dxfId="10" priority="12" operator="lessThan">
      <formula>150000</formula>
    </cfRule>
  </conditionalFormatting>
  <conditionalFormatting sqref="F85:I85">
    <cfRule type="cellIs" priority="10" stopIfTrue="1" operator="equal">
      <formula>0</formula>
    </cfRule>
  </conditionalFormatting>
  <conditionalFormatting sqref="I50">
    <cfRule type="expression" dxfId="9" priority="109">
      <formula>$I$50&gt;$F$85/2</formula>
    </cfRule>
    <cfRule type="containsBlanks" priority="110">
      <formula>LEN(TRIM(I50))=0</formula>
    </cfRule>
  </conditionalFormatting>
  <conditionalFormatting sqref="J50">
    <cfRule type="expression" dxfId="8" priority="111">
      <formula>$J$50&gt;$F$85/2</formula>
    </cfRule>
    <cfRule type="containsBlanks" priority="112">
      <formula>LEN(TRIM(J50))=0</formula>
    </cfRule>
  </conditionalFormatting>
  <conditionalFormatting sqref="I71">
    <cfRule type="cellIs" dxfId="7" priority="1" operator="greaterThan">
      <formula>1500*2</formula>
    </cfRule>
    <cfRule type="containsBlanks" priority="2">
      <formula>LEN(TRIM(I71))=0</formula>
    </cfRule>
  </conditionalFormatting>
  <dataValidations count="1">
    <dataValidation type="decimal" allowBlank="1" showInputMessage="1" showErrorMessage="1" sqref="I70" xr:uid="{5F94AB9B-7DFF-4FEB-9F7D-C88B1951F320}">
      <formula1>0</formula1>
      <formula2>1500</formula2>
    </dataValidation>
  </dataValidations>
  <pageMargins left="0.7" right="0.7" top="0.75" bottom="0.75" header="0.3" footer="0.3"/>
  <pageSetup paperSize="9" scale="36" orientation="portrait" r:id="rId1"/>
  <headerFooter>
    <oddFooter>&amp;R&amp;7D.RDECR.04
Versió 1, 7 de juliol de 2020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31336E5-6996-4EB1-9F0B-BE80F888DDCE}">
          <x14:formula1>
            <xm:f>Desplegables!$D$6:$D$7</xm:f>
          </x14:formula1>
          <xm:sqref>C46:D48 C57:D59 C23:D25</xm:sqref>
        </x14:dataValidation>
        <x14:dataValidation type="list" allowBlank="1" showInputMessage="1" showErrorMessage="1" xr:uid="{DF08D38E-7724-496F-B9A7-E1FAC433B2E4}">
          <x14:formula1>
            <xm:f>Desplegables!$E$6:$E$8</xm:f>
          </x14:formula1>
          <xm:sqref>E8:H9</xm:sqref>
        </x14:dataValidation>
        <x14:dataValidation type="list" allowBlank="1" showInputMessage="1" showErrorMessage="1" xr:uid="{10C3C702-C35A-4E47-BB0C-C0B20FEEF201}">
          <x14:formula1>
            <xm:f>Desplegables!$B$6:$B$12</xm:f>
          </x14:formula1>
          <xm:sqref>B46:B48 B57:B59 B23:B25</xm:sqref>
        </x14:dataValidation>
        <x14:dataValidation type="list" allowBlank="1" showInputMessage="1" showErrorMessage="1" xr:uid="{C69460D0-EF4C-4518-B65F-9C636FAB4DD9}">
          <x14:formula1>
            <xm:f>Desplegables!$D$38:$D$39</xm:f>
          </x14:formula1>
          <xm:sqref>E12:H12</xm:sqref>
        </x14:dataValidation>
        <x14:dataValidation type="list" allowBlank="1" showInputMessage="1" showErrorMessage="1" xr:uid="{0ECFC7FC-E2DF-4A0D-B304-3A613D2314ED}">
          <x14:formula1>
            <xm:f>Desplegables!$D$8</xm:f>
          </x14:formula1>
          <xm:sqref>C68:D69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0AC7-A517-4D2A-9DE1-E0DE455F54A5}">
  <sheetPr codeName="Full6"/>
  <dimension ref="B1:O24"/>
  <sheetViews>
    <sheetView zoomScale="130" zoomScaleNormal="130" workbookViewId="0">
      <selection activeCell="P11" sqref="P11"/>
    </sheetView>
  </sheetViews>
  <sheetFormatPr defaultColWidth="9.1796875" defaultRowHeight="14.5" x14ac:dyDescent="0.35"/>
  <cols>
    <col min="1" max="1" width="17.453125" style="60" customWidth="1"/>
    <col min="2" max="4" width="9.1796875" style="60"/>
    <col min="5" max="5" width="9.1796875" style="60" customWidth="1"/>
    <col min="6" max="6" width="9.1796875" style="60"/>
    <col min="7" max="7" width="14.453125" style="60" customWidth="1"/>
    <col min="8" max="16384" width="9.1796875" style="60"/>
  </cols>
  <sheetData>
    <row r="1" spans="2:15" s="54" customFormat="1" x14ac:dyDescent="0.35"/>
    <row r="2" spans="2:15" s="54" customFormat="1" x14ac:dyDescent="0.35"/>
    <row r="3" spans="2:15" s="54" customFormat="1" x14ac:dyDescent="0.35"/>
    <row r="4" spans="2:15" s="54" customFormat="1" ht="18.5" x14ac:dyDescent="0.35">
      <c r="B4" s="55"/>
    </row>
    <row r="5" spans="2:15" s="54" customFormat="1" ht="41.25" customHeight="1" x14ac:dyDescent="0.35">
      <c r="B5" s="247" t="str">
        <f>'INSTRUCCIONS Sol·licitant'!$B$5</f>
        <v>RESOLUCIÓ EMC/1653/2020, de 8 de juliol, per la qual s'aproven les bases reguladores de la línia de subvencions a nuclis de recerca industrial i desenvolupament experimental que incentivin la realització d'activitats de recerca industrial i desenvolupament experimental en projectes d'economia circular, específicament en l'àmbit dels residus.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</row>
    <row r="6" spans="2:15" s="54" customFormat="1" x14ac:dyDescent="0.35"/>
    <row r="7" spans="2:15" s="54" customFormat="1" ht="15" thickBot="1" x14ac:dyDescent="0.4">
      <c r="B7" s="56" t="s">
        <v>77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2:15" s="54" customFormat="1" ht="5.25" customHeight="1" x14ac:dyDescent="0.35">
      <c r="B8" s="21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2:15" s="54" customFormat="1" ht="33" customHeight="1" x14ac:dyDescent="0.35">
      <c r="B9" s="340" t="s">
        <v>128</v>
      </c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</row>
    <row r="11" spans="2:15" x14ac:dyDescent="0.35">
      <c r="B11" s="336" t="s">
        <v>76</v>
      </c>
      <c r="C11" s="336"/>
      <c r="D11" s="336"/>
      <c r="E11" s="337">
        <f>'EMPRESA 1 - Líder'!$E$7</f>
        <v>0</v>
      </c>
      <c r="F11" s="337"/>
      <c r="G11" s="337"/>
      <c r="H11" s="337"/>
      <c r="I11" s="337"/>
      <c r="J11" s="337"/>
      <c r="K11" s="58"/>
      <c r="L11" s="59"/>
      <c r="M11" s="59"/>
      <c r="N11" s="59"/>
      <c r="O11" s="59"/>
    </row>
    <row r="13" spans="2:15" ht="15" thickBot="1" x14ac:dyDescent="0.4">
      <c r="B13" s="334" t="s">
        <v>72</v>
      </c>
      <c r="C13" s="334"/>
      <c r="D13" s="334"/>
      <c r="E13" s="334"/>
      <c r="F13" s="334"/>
      <c r="G13" s="334"/>
      <c r="H13" s="334"/>
      <c r="I13" s="334" t="s">
        <v>75</v>
      </c>
      <c r="J13" s="334"/>
      <c r="K13" s="334"/>
      <c r="L13" s="334"/>
      <c r="M13" s="334"/>
      <c r="N13" s="334"/>
      <c r="O13" s="334"/>
    </row>
    <row r="14" spans="2:15" x14ac:dyDescent="0.35">
      <c r="B14" s="335">
        <f>'EMPRESA 1 - Líder'!$C$92</f>
        <v>0</v>
      </c>
      <c r="C14" s="335"/>
      <c r="D14" s="335"/>
      <c r="E14" s="335"/>
      <c r="F14" s="335"/>
      <c r="G14" s="335"/>
      <c r="H14" s="335"/>
      <c r="I14" s="335">
        <f>'EMPRESA 1 - Líder'!$F$92</f>
        <v>0</v>
      </c>
      <c r="J14" s="335"/>
      <c r="K14" s="335"/>
      <c r="L14" s="335"/>
      <c r="M14" s="335"/>
      <c r="N14" s="335"/>
      <c r="O14" s="335"/>
    </row>
    <row r="15" spans="2:15" ht="15" thickBot="1" x14ac:dyDescent="0.4">
      <c r="B15" s="334" t="s">
        <v>74</v>
      </c>
      <c r="C15" s="334"/>
      <c r="D15" s="334"/>
      <c r="E15" s="334"/>
      <c r="F15" s="334"/>
      <c r="G15" s="334"/>
      <c r="H15" s="334"/>
      <c r="I15" s="334" t="s">
        <v>80</v>
      </c>
      <c r="J15" s="334"/>
      <c r="K15" s="334"/>
      <c r="L15" s="334"/>
      <c r="M15" s="334"/>
      <c r="N15" s="334"/>
      <c r="O15" s="334"/>
    </row>
    <row r="16" spans="2:15" x14ac:dyDescent="0.35">
      <c r="B16" s="338">
        <f>'EMPRESA 1 - Líder'!$C$94</f>
        <v>0</v>
      </c>
      <c r="C16" s="339"/>
      <c r="D16" s="339"/>
      <c r="E16" s="339"/>
      <c r="F16" s="339"/>
      <c r="G16" s="339"/>
      <c r="H16" s="339"/>
      <c r="I16" s="338">
        <f>'EMPRESA 1 - Líder'!$F$94</f>
        <v>0</v>
      </c>
      <c r="J16" s="339"/>
      <c r="K16" s="339"/>
      <c r="L16" s="339"/>
      <c r="M16" s="339"/>
      <c r="N16" s="339"/>
      <c r="O16" s="339"/>
    </row>
    <row r="17" spans="2:15" ht="15" thickBot="1" x14ac:dyDescent="0.4">
      <c r="C17" s="54"/>
      <c r="D17" s="54"/>
      <c r="E17" s="54"/>
      <c r="I17" s="334" t="s">
        <v>73</v>
      </c>
      <c r="J17" s="334"/>
      <c r="K17" s="334"/>
      <c r="L17" s="334"/>
      <c r="M17" s="334"/>
      <c r="N17" s="334"/>
      <c r="O17" s="334"/>
    </row>
    <row r="18" spans="2:15" x14ac:dyDescent="0.35">
      <c r="C18" s="54"/>
      <c r="D18" s="54"/>
      <c r="E18" s="54"/>
      <c r="I18" s="335">
        <f>'EMPRESA 1 - Líder'!$F$96</f>
        <v>0</v>
      </c>
      <c r="J18" s="335"/>
      <c r="K18" s="335"/>
      <c r="L18" s="335"/>
      <c r="M18" s="335"/>
      <c r="N18" s="335"/>
      <c r="O18" s="335"/>
    </row>
    <row r="20" spans="2:15" ht="16" thickBot="1" x14ac:dyDescent="0.4">
      <c r="B20" s="344" t="s">
        <v>78</v>
      </c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</row>
    <row r="22" spans="2:15" ht="15.5" x14ac:dyDescent="0.35">
      <c r="B22" s="345" t="s">
        <v>79</v>
      </c>
      <c r="C22" s="345"/>
      <c r="D22" s="345"/>
      <c r="E22" s="345"/>
      <c r="F22" s="345"/>
      <c r="G22" s="345"/>
      <c r="H22" s="345"/>
      <c r="I22" s="345"/>
      <c r="J22" s="345"/>
      <c r="K22" s="345"/>
      <c r="L22" s="341" t="s">
        <v>73</v>
      </c>
      <c r="M22" s="341"/>
      <c r="N22" s="341"/>
      <c r="O22" s="341"/>
    </row>
    <row r="23" spans="2:15" x14ac:dyDescent="0.35">
      <c r="B23" s="346">
        <f>'EMPRESA 1 - Líder'!$E$7</f>
        <v>0</v>
      </c>
      <c r="C23" s="346"/>
      <c r="D23" s="346"/>
      <c r="E23" s="346"/>
      <c r="F23" s="346"/>
      <c r="G23" s="346"/>
      <c r="H23" s="346"/>
      <c r="I23" s="346"/>
      <c r="J23" s="346"/>
      <c r="K23" s="346"/>
      <c r="L23" s="342">
        <f>$I$18</f>
        <v>0</v>
      </c>
      <c r="M23" s="343"/>
      <c r="N23" s="343"/>
      <c r="O23" s="343"/>
    </row>
    <row r="24" spans="2:15" ht="15" thickBot="1" x14ac:dyDescent="0.4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</sheetData>
  <sheetProtection algorithmName="SHA-512" hashValue="3K7BhB8RV+YNemR2biDCFbb70AVg/yF8LTCflj/a6EkURAjRcsOZpzyAepzsfTiTTq+FRWC1HX2/GbHSBN3Ybw==" saltValue="HfIJVZwSqM4UYU8eFiQypA==" spinCount="100000" sheet="1" objects="1" scenarios="1" selectLockedCells="1" selectUnlockedCells="1"/>
  <mergeCells count="19">
    <mergeCell ref="B9:O9"/>
    <mergeCell ref="B5:O5"/>
    <mergeCell ref="L22:O22"/>
    <mergeCell ref="L23:O23"/>
    <mergeCell ref="B20:O20"/>
    <mergeCell ref="B22:K22"/>
    <mergeCell ref="B23:K23"/>
    <mergeCell ref="I17:O17"/>
    <mergeCell ref="I18:O18"/>
    <mergeCell ref="B11:D11"/>
    <mergeCell ref="E11:J11"/>
    <mergeCell ref="B13:H13"/>
    <mergeCell ref="I13:O13"/>
    <mergeCell ref="I14:O14"/>
    <mergeCell ref="B14:H14"/>
    <mergeCell ref="B15:H15"/>
    <mergeCell ref="B16:H16"/>
    <mergeCell ref="I15:O15"/>
    <mergeCell ref="I16:O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2A4EA-BEDC-4251-AE58-9D26C5F0257B}">
  <sheetPr codeName="Full7"/>
  <dimension ref="B5:O33"/>
  <sheetViews>
    <sheetView zoomScale="96" zoomScaleNormal="130" workbookViewId="0">
      <selection activeCell="K14" sqref="K14"/>
    </sheetView>
  </sheetViews>
  <sheetFormatPr defaultColWidth="9.1796875" defaultRowHeight="14.5" x14ac:dyDescent="0.35"/>
  <cols>
    <col min="1" max="1" width="9.1796875" style="2"/>
    <col min="2" max="2" width="6.1796875" style="2" customWidth="1"/>
    <col min="3" max="3" width="10.453125" style="2" customWidth="1"/>
    <col min="4" max="4" width="9.1796875" style="2"/>
    <col min="5" max="5" width="24.54296875" style="2" customWidth="1"/>
    <col min="6" max="6" width="9.1796875" style="2"/>
    <col min="7" max="7" width="10.26953125" style="2" customWidth="1"/>
    <col min="8" max="8" width="15.81640625" style="2" customWidth="1"/>
    <col min="9" max="10" width="17.26953125" style="2" customWidth="1"/>
    <col min="11" max="11" width="16.54296875" style="2" customWidth="1"/>
    <col min="12" max="12" width="19.1796875" style="52" customWidth="1"/>
    <col min="13" max="13" width="20" style="2" customWidth="1"/>
    <col min="14" max="14" width="19.1796875" style="2" customWidth="1"/>
    <col min="15" max="15" width="20" style="2" customWidth="1"/>
    <col min="16" max="16" width="13.453125" style="2" customWidth="1"/>
    <col min="17" max="17" width="11.54296875" style="2" bestFit="1" customWidth="1"/>
    <col min="18" max="18" width="15.54296875" style="2" bestFit="1" customWidth="1"/>
    <col min="19" max="19" width="15.453125" style="2" customWidth="1"/>
    <col min="20" max="20" width="14.1796875" style="2" customWidth="1"/>
    <col min="21" max="21" width="11.7265625" style="2" bestFit="1" customWidth="1"/>
    <col min="22" max="16384" width="9.1796875" style="2"/>
  </cols>
  <sheetData>
    <row r="5" spans="2:15" ht="44.25" customHeight="1" x14ac:dyDescent="0.35">
      <c r="B5" s="364" t="str">
        <f>'INSTRUCCIONS Sol·licitant'!$B$5</f>
        <v>RESOLUCIÓ EMC/1653/2020, de 8 de juliol, per la qual s'aproven les bases reguladores de la línia de subvencions a nuclis de recerca industrial i desenvolupament experimental que incentivin la realització d'activitats de recerca industrial i desenvolupament experimental en projectes d'economia circular, específicament en l'àmbit dels residus.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7"/>
      <c r="N5" s="37"/>
    </row>
    <row r="6" spans="2:15" ht="8.25" customHeight="1" x14ac:dyDescent="0.35">
      <c r="B6" s="38"/>
      <c r="C6" s="38"/>
      <c r="D6" s="38"/>
      <c r="E6" s="38"/>
      <c r="F6" s="38"/>
      <c r="G6" s="38"/>
      <c r="H6" s="38"/>
      <c r="I6" s="38"/>
      <c r="J6" s="38"/>
      <c r="K6" s="38"/>
      <c r="L6" s="39"/>
      <c r="M6" s="38"/>
      <c r="N6" s="38"/>
    </row>
    <row r="8" spans="2:15" ht="20.25" customHeight="1" x14ac:dyDescent="0.35">
      <c r="B8" s="347" t="str">
        <f>'EMPRESA 1 - Líder'!B13:D13</f>
        <v>Codi projecte</v>
      </c>
      <c r="C8" s="348"/>
      <c r="D8" s="367">
        <f>'EMPRESA 1 - Líder'!$E$13</f>
        <v>0</v>
      </c>
      <c r="E8" s="366"/>
      <c r="F8" s="349" t="str">
        <f>'EMPRESA 1 - Líder'!B11</f>
        <v>Acrònim del projecte</v>
      </c>
      <c r="G8" s="349"/>
      <c r="H8" s="365">
        <f>'EMPRESA 1 - Líder'!E11:H11</f>
        <v>0</v>
      </c>
      <c r="I8" s="366"/>
      <c r="J8" s="50" t="str">
        <f>'EMPRESA 1 - Líder'!B12</f>
        <v>Tipus de línia</v>
      </c>
      <c r="K8" s="368">
        <f>'EMPRESA 1 - Líder'!E12</f>
        <v>0</v>
      </c>
      <c r="L8" s="369"/>
      <c r="M8" s="369"/>
      <c r="N8" s="369"/>
    </row>
    <row r="10" spans="2:15" ht="45" customHeight="1" thickBot="1" x14ac:dyDescent="0.4">
      <c r="B10" s="356" t="str">
        <f>'EMPRESA 1 - Líder'!B13:D13</f>
        <v>Codi projecte</v>
      </c>
      <c r="C10" s="357"/>
      <c r="D10" s="358"/>
      <c r="E10" s="352" t="s">
        <v>55</v>
      </c>
      <c r="F10" s="353"/>
      <c r="G10" s="352" t="s">
        <v>50</v>
      </c>
      <c r="H10" s="353"/>
      <c r="I10" s="208" t="s">
        <v>62</v>
      </c>
      <c r="J10" s="16" t="s">
        <v>123</v>
      </c>
      <c r="K10" s="16" t="s">
        <v>124</v>
      </c>
      <c r="L10" s="16" t="s">
        <v>125</v>
      </c>
      <c r="M10" s="16" t="s">
        <v>59</v>
      </c>
      <c r="N10" s="16" t="s">
        <v>60</v>
      </c>
      <c r="O10" s="16" t="s">
        <v>63</v>
      </c>
    </row>
    <row r="11" spans="2:15" x14ac:dyDescent="0.35">
      <c r="B11" s="359">
        <f>'EMPRESA 1 - Líder'!$E$13</f>
        <v>0</v>
      </c>
      <c r="C11" s="360"/>
      <c r="D11" s="361"/>
      <c r="E11" s="354">
        <f>'EMPRESA 1 - Líder'!$E$7</f>
        <v>0</v>
      </c>
      <c r="F11" s="355"/>
      <c r="G11" s="354">
        <f>'EMPRESA 1 - Líder'!$E$9</f>
        <v>0</v>
      </c>
      <c r="H11" s="355"/>
      <c r="I11" s="209">
        <f>IF('EMPRESA 1 - Líder'!$E$12="Projectes de R+D on el producte/servei/tecnologia podrà ser utilitat dins el flux productiu dels propis participants del projecte - L1","L1",IF('EMPRESA 1 - Líder'!$E$12="Projecte d’R+D on el producte/servei/tecnologia dissenyat es per implantar per un tercer - L2","L2",))</f>
        <v>0</v>
      </c>
      <c r="J11" s="82">
        <f>$N$27</f>
        <v>0</v>
      </c>
      <c r="K11" s="82">
        <f>$J$27</f>
        <v>0</v>
      </c>
      <c r="L11" s="82">
        <f>$N$27</f>
        <v>0</v>
      </c>
      <c r="M11" s="83">
        <f>$L$18</f>
        <v>0</v>
      </c>
      <c r="N11" s="83">
        <f>$L$22</f>
        <v>0</v>
      </c>
      <c r="O11" s="82">
        <f>$L$26</f>
        <v>0</v>
      </c>
    </row>
    <row r="12" spans="2:15" ht="15" thickBot="1" x14ac:dyDescent="0.4">
      <c r="B12" s="350" t="s">
        <v>6</v>
      </c>
      <c r="C12" s="350"/>
      <c r="D12" s="362" t="s">
        <v>54</v>
      </c>
      <c r="E12" s="362"/>
      <c r="F12" s="362"/>
      <c r="G12" s="362"/>
      <c r="H12" s="362"/>
      <c r="I12" s="363"/>
      <c r="J12" s="40">
        <f t="shared" ref="J12:O12" si="0">J11</f>
        <v>0</v>
      </c>
      <c r="K12" s="40">
        <f t="shared" si="0"/>
        <v>0</v>
      </c>
      <c r="L12" s="40">
        <f t="shared" si="0"/>
        <v>0</v>
      </c>
      <c r="M12" s="41">
        <f t="shared" si="0"/>
        <v>0</v>
      </c>
      <c r="N12" s="41">
        <f t="shared" si="0"/>
        <v>0</v>
      </c>
      <c r="O12" s="41">
        <f t="shared" si="0"/>
        <v>0</v>
      </c>
    </row>
    <row r="13" spans="2:15" x14ac:dyDescent="0.35">
      <c r="B13" s="29"/>
      <c r="C13" s="29"/>
      <c r="D13" s="29"/>
      <c r="E13" s="29"/>
      <c r="F13" s="29"/>
      <c r="G13" s="29"/>
      <c r="H13" s="34"/>
      <c r="I13" s="34"/>
      <c r="J13" s="35"/>
      <c r="K13" s="35"/>
      <c r="L13" s="36"/>
      <c r="M13" s="36"/>
      <c r="N13" s="35"/>
    </row>
    <row r="14" spans="2:15" x14ac:dyDescent="0.35">
      <c r="J14" s="31"/>
      <c r="K14" s="32"/>
      <c r="L14" s="32"/>
      <c r="M14" s="31"/>
      <c r="N14" s="31"/>
    </row>
    <row r="15" spans="2:15" ht="5.25" customHeight="1" x14ac:dyDescent="0.35"/>
    <row r="16" spans="2:15" ht="15" thickBot="1" x14ac:dyDescent="0.4">
      <c r="B16" s="351" t="s">
        <v>6</v>
      </c>
      <c r="C16" s="351"/>
      <c r="D16" s="351"/>
      <c r="E16" s="351"/>
      <c r="F16" s="51"/>
      <c r="G16" s="51"/>
      <c r="H16" s="7"/>
      <c r="I16" s="5"/>
      <c r="J16" s="5"/>
      <c r="K16" s="5"/>
      <c r="L16" s="28"/>
      <c r="M16" s="42"/>
    </row>
    <row r="17" spans="2:14" ht="29.5" thickBot="1" x14ac:dyDescent="0.4">
      <c r="F17" s="352" t="s">
        <v>26</v>
      </c>
      <c r="G17" s="387"/>
      <c r="H17" s="387"/>
      <c r="I17" s="353"/>
      <c r="J17" s="388" t="s">
        <v>27</v>
      </c>
      <c r="K17" s="389"/>
      <c r="L17" s="33" t="s">
        <v>56</v>
      </c>
      <c r="M17" s="16" t="s">
        <v>20</v>
      </c>
      <c r="N17" s="16" t="s">
        <v>21</v>
      </c>
    </row>
    <row r="18" spans="2:14" x14ac:dyDescent="0.35">
      <c r="C18" s="379" t="s">
        <v>8</v>
      </c>
      <c r="D18" s="380"/>
      <c r="E18" s="1" t="s">
        <v>2</v>
      </c>
      <c r="F18" s="370">
        <f>'EMPRESA 1 - Líder'!$F$76</f>
        <v>0</v>
      </c>
      <c r="G18" s="370"/>
      <c r="H18" s="370"/>
      <c r="I18" s="385">
        <f>'EMPRESA 1 - Líder'!$I$76</f>
        <v>0</v>
      </c>
      <c r="J18" s="373">
        <f>'EMPRESA 1 - Líder'!$J$76</f>
        <v>0</v>
      </c>
      <c r="K18" s="374"/>
      <c r="L18" s="371">
        <f>'EMPRESA 1 - Líder'!$K$76</f>
        <v>0</v>
      </c>
      <c r="M18" s="25">
        <f>'EMPRESA 1 - Líder'!$M$76</f>
        <v>0</v>
      </c>
      <c r="N18" s="26">
        <f>'EMPRESA 1 - Líder'!$N$76</f>
        <v>0</v>
      </c>
    </row>
    <row r="19" spans="2:14" x14ac:dyDescent="0.35">
      <c r="C19" s="381"/>
      <c r="D19" s="382"/>
      <c r="E19" s="1" t="s">
        <v>4</v>
      </c>
      <c r="F19" s="370">
        <f>'EMPRESA 1 - Líder'!$F$77</f>
        <v>0</v>
      </c>
      <c r="G19" s="370"/>
      <c r="H19" s="370"/>
      <c r="I19" s="386"/>
      <c r="J19" s="373">
        <f>'EMPRESA 1 - Líder'!$J$77</f>
        <v>0</v>
      </c>
      <c r="K19" s="374"/>
      <c r="L19" s="372"/>
      <c r="M19" s="25">
        <f>'EMPRESA 1 - Líder'!$M$77</f>
        <v>0</v>
      </c>
      <c r="N19" s="26">
        <f>'EMPRESA 1 - Líder'!$N$77</f>
        <v>0</v>
      </c>
    </row>
    <row r="20" spans="2:14" x14ac:dyDescent="0.35">
      <c r="C20" s="381"/>
      <c r="D20" s="382"/>
      <c r="E20" s="1" t="s">
        <v>3</v>
      </c>
      <c r="F20" s="370">
        <f>'EMPRESA 1 - Líder'!$F$78</f>
        <v>0</v>
      </c>
      <c r="G20" s="370"/>
      <c r="H20" s="370"/>
      <c r="I20" s="386"/>
      <c r="J20" s="373">
        <f>'EMPRESA 1 - Líder'!$J$78</f>
        <v>0</v>
      </c>
      <c r="K20" s="374"/>
      <c r="L20" s="372"/>
      <c r="M20" s="25">
        <f>'EMPRESA 1 - Líder'!$M$78</f>
        <v>0</v>
      </c>
      <c r="N20" s="26">
        <f>'EMPRESA 1 - Líder'!$N$78</f>
        <v>0</v>
      </c>
    </row>
    <row r="21" spans="2:14" x14ac:dyDescent="0.35">
      <c r="C21" s="383"/>
      <c r="D21" s="384"/>
      <c r="E21" s="1" t="s">
        <v>15</v>
      </c>
      <c r="F21" s="370">
        <f>'EMPRESA 1 - Líder'!$F$79</f>
        <v>0</v>
      </c>
      <c r="G21" s="370"/>
      <c r="H21" s="370"/>
      <c r="I21" s="386"/>
      <c r="J21" s="373">
        <f>'EMPRESA 1 - Líder'!$J$79</f>
        <v>0</v>
      </c>
      <c r="K21" s="374"/>
      <c r="L21" s="372"/>
      <c r="M21" s="25">
        <f>'EMPRESA 1 - Líder'!$M$79</f>
        <v>0</v>
      </c>
      <c r="N21" s="26">
        <f>'EMPRESA 1 - Líder'!$N$79</f>
        <v>0</v>
      </c>
    </row>
    <row r="22" spans="2:14" x14ac:dyDescent="0.35">
      <c r="C22" s="379" t="s">
        <v>7</v>
      </c>
      <c r="D22" s="380"/>
      <c r="E22" s="1" t="s">
        <v>2</v>
      </c>
      <c r="F22" s="370">
        <f>'EMPRESA 1 - Líder'!$F$80</f>
        <v>0</v>
      </c>
      <c r="G22" s="370"/>
      <c r="H22" s="370"/>
      <c r="I22" s="385">
        <f>'EMPRESA 1 - Líder'!$I$80</f>
        <v>0</v>
      </c>
      <c r="J22" s="373">
        <f>'EMPRESA 1 - Líder'!$J$80</f>
        <v>0</v>
      </c>
      <c r="K22" s="374"/>
      <c r="L22" s="371">
        <f>'EMPRESA 1 - Líder'!$K$80</f>
        <v>0</v>
      </c>
      <c r="M22" s="25">
        <f>'EMPRESA 1 - Líder'!$M$80</f>
        <v>0</v>
      </c>
      <c r="N22" s="26">
        <f>'EMPRESA 1 - Líder'!$N$80</f>
        <v>0</v>
      </c>
    </row>
    <row r="23" spans="2:14" x14ac:dyDescent="0.35">
      <c r="C23" s="381"/>
      <c r="D23" s="382"/>
      <c r="E23" s="1" t="s">
        <v>4</v>
      </c>
      <c r="F23" s="370">
        <f>'EMPRESA 1 - Líder'!$F$81</f>
        <v>0</v>
      </c>
      <c r="G23" s="370"/>
      <c r="H23" s="370"/>
      <c r="I23" s="386"/>
      <c r="J23" s="373">
        <f>'EMPRESA 1 - Líder'!$J$81</f>
        <v>0</v>
      </c>
      <c r="K23" s="374"/>
      <c r="L23" s="372"/>
      <c r="M23" s="25">
        <f>'EMPRESA 1 - Líder'!$M$81</f>
        <v>0</v>
      </c>
      <c r="N23" s="26">
        <f>'EMPRESA 1 - Líder'!$N$81</f>
        <v>0</v>
      </c>
    </row>
    <row r="24" spans="2:14" x14ac:dyDescent="0.35">
      <c r="C24" s="381"/>
      <c r="D24" s="382"/>
      <c r="E24" s="1" t="s">
        <v>3</v>
      </c>
      <c r="F24" s="370">
        <f>'EMPRESA 1 - Líder'!$F$82</f>
        <v>0</v>
      </c>
      <c r="G24" s="370"/>
      <c r="H24" s="370"/>
      <c r="I24" s="386"/>
      <c r="J24" s="373">
        <f>'EMPRESA 1 - Líder'!$J$82</f>
        <v>0</v>
      </c>
      <c r="K24" s="374"/>
      <c r="L24" s="372"/>
      <c r="M24" s="25">
        <f>'EMPRESA 1 - Líder'!$M$82</f>
        <v>0</v>
      </c>
      <c r="N24" s="26">
        <f>'EMPRESA 1 - Líder'!$N$82</f>
        <v>0</v>
      </c>
    </row>
    <row r="25" spans="2:14" x14ac:dyDescent="0.35">
      <c r="C25" s="383"/>
      <c r="D25" s="384"/>
      <c r="E25" s="1" t="s">
        <v>15</v>
      </c>
      <c r="F25" s="370">
        <f>'EMPRESA 1 - Líder'!$F$83</f>
        <v>0</v>
      </c>
      <c r="G25" s="370"/>
      <c r="H25" s="370"/>
      <c r="I25" s="386"/>
      <c r="J25" s="373">
        <f>'EMPRESA 1 - Líder'!$J$83</f>
        <v>0</v>
      </c>
      <c r="K25" s="374"/>
      <c r="L25" s="372"/>
      <c r="M25" s="25">
        <f>'EMPRESA 1 - Líder'!$M$83</f>
        <v>0</v>
      </c>
      <c r="N25" s="26">
        <f>'EMPRESA 1 - Líder'!$N$83</f>
        <v>0</v>
      </c>
    </row>
    <row r="26" spans="2:14" ht="15" thickBot="1" x14ac:dyDescent="0.4">
      <c r="C26" s="375" t="s">
        <v>30</v>
      </c>
      <c r="D26" s="375"/>
      <c r="E26" s="46" t="s">
        <v>31</v>
      </c>
      <c r="F26" s="376">
        <f>'EMPRESA 1 - Líder'!$F$84</f>
        <v>0</v>
      </c>
      <c r="G26" s="376"/>
      <c r="H26" s="376"/>
      <c r="I26" s="47">
        <f>'EMPRESA 1 - Líder'!$I$84</f>
        <v>0</v>
      </c>
      <c r="J26" s="377">
        <f>'EMPRESA 1 - Líder'!J84</f>
        <v>0</v>
      </c>
      <c r="K26" s="378"/>
      <c r="L26" s="48">
        <f>'EMPRESA 1 - Líder'!$K$84</f>
        <v>0</v>
      </c>
      <c r="M26" s="49">
        <f>'EMPRESA 1 - Líder'!$M$84</f>
        <v>0</v>
      </c>
      <c r="N26" s="27">
        <f>'EMPRESA 1 - Líder'!$N$84</f>
        <v>0</v>
      </c>
    </row>
    <row r="27" spans="2:14" ht="15.5" x14ac:dyDescent="0.35">
      <c r="E27" s="15" t="s">
        <v>41</v>
      </c>
      <c r="F27" s="317">
        <f>SUM(F18:H26)</f>
        <v>0</v>
      </c>
      <c r="G27" s="318"/>
      <c r="H27" s="318"/>
      <c r="I27" s="319"/>
      <c r="J27" s="317">
        <f>SUM(J18:K26)</f>
        <v>0</v>
      </c>
      <c r="K27" s="318"/>
      <c r="L27" s="318"/>
      <c r="M27" s="25">
        <f>'EMPRESA 1 - Líder'!$M$85</f>
        <v>0</v>
      </c>
      <c r="N27" s="196">
        <f>IF(SUM(N18:N26)&gt;Desplegables!$H$6,Desplegables!$H$6,SUM(N18:N26))</f>
        <v>0</v>
      </c>
    </row>
    <row r="28" spans="2:14" s="4" customFormat="1" x14ac:dyDescent="0.35">
      <c r="I28" s="239" t="str">
        <f>IF($F$27=0,"",IF($F$27&lt;Desplegables!$I$6,"NOTA: La despesa és inferior a la mínima establerta",""))</f>
        <v/>
      </c>
      <c r="L28" s="241" t="str">
        <f>IF($J$27=0,"",IF($J$27&lt;Desplegables!$I$6,"NOTA: La despesa sub. mínima acceptada ha ser de 150.000€",""))</f>
        <v/>
      </c>
      <c r="N28" s="4" t="str">
        <f>IF(SUM(N18:N26)&gt;Desplegables!$H$6,"Ajut límitat a 150.000€","")</f>
        <v/>
      </c>
    </row>
    <row r="29" spans="2:14" x14ac:dyDescent="0.35">
      <c r="K29" s="240"/>
    </row>
    <row r="30" spans="2:14" ht="15" thickBot="1" x14ac:dyDescent="0.4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30"/>
      <c r="M30" s="23"/>
      <c r="N30" s="23"/>
    </row>
    <row r="33" spans="12:12" x14ac:dyDescent="0.35">
      <c r="L33" s="52" t="s">
        <v>130</v>
      </c>
    </row>
  </sheetData>
  <sheetProtection algorithmName="SHA-512" hashValue="6ZoHbOuADHF5YlclHqtQEJ4fj3e9YzNVkTn+aMVzVjGXKZyOQJZL3WCtLG5XDeWKl0lKlZO8lm0CtN19nc0FRA==" saltValue="hQTMu1ZJEVXQ92tplctOpg==" spinCount="100000" sheet="1" objects="1" scenarios="1" selectLockedCells="1" selectUnlockedCells="1"/>
  <mergeCells count="45">
    <mergeCell ref="F17:I17"/>
    <mergeCell ref="J17:K17"/>
    <mergeCell ref="C18:D21"/>
    <mergeCell ref="F18:H18"/>
    <mergeCell ref="I18:I21"/>
    <mergeCell ref="J18:K18"/>
    <mergeCell ref="F19:H19"/>
    <mergeCell ref="J19:K19"/>
    <mergeCell ref="J26:K26"/>
    <mergeCell ref="C22:D25"/>
    <mergeCell ref="F22:H22"/>
    <mergeCell ref="I22:I25"/>
    <mergeCell ref="J22:K22"/>
    <mergeCell ref="F23:H23"/>
    <mergeCell ref="J23:K23"/>
    <mergeCell ref="F24:H24"/>
    <mergeCell ref="J24:K24"/>
    <mergeCell ref="B5:L5"/>
    <mergeCell ref="H8:I8"/>
    <mergeCell ref="D8:E8"/>
    <mergeCell ref="K8:N8"/>
    <mergeCell ref="J27:L27"/>
    <mergeCell ref="F27:I27"/>
    <mergeCell ref="F21:H21"/>
    <mergeCell ref="L18:L21"/>
    <mergeCell ref="L22:L25"/>
    <mergeCell ref="J21:K21"/>
    <mergeCell ref="F25:H25"/>
    <mergeCell ref="J25:K25"/>
    <mergeCell ref="F20:H20"/>
    <mergeCell ref="J20:K20"/>
    <mergeCell ref="C26:D26"/>
    <mergeCell ref="F26:H26"/>
    <mergeCell ref="B8:C8"/>
    <mergeCell ref="F8:G8"/>
    <mergeCell ref="B12:C12"/>
    <mergeCell ref="D16:E16"/>
    <mergeCell ref="G10:H10"/>
    <mergeCell ref="G11:H11"/>
    <mergeCell ref="B10:D10"/>
    <mergeCell ref="B11:D11"/>
    <mergeCell ref="E10:F10"/>
    <mergeCell ref="E11:F11"/>
    <mergeCell ref="B16:C16"/>
    <mergeCell ref="D12:I12"/>
  </mergeCells>
  <conditionalFormatting sqref="F27">
    <cfRule type="cellIs" dxfId="6" priority="7" operator="greaterThanOrEqual">
      <formula>150000</formula>
    </cfRule>
    <cfRule type="cellIs" dxfId="5" priority="8" operator="lessThan">
      <formula>150000</formula>
    </cfRule>
  </conditionalFormatting>
  <conditionalFormatting sqref="F27:I27">
    <cfRule type="cellIs" priority="6" stopIfTrue="1" operator="equal">
      <formula>0</formula>
    </cfRule>
  </conditionalFormatting>
  <conditionalFormatting sqref="J27">
    <cfRule type="cellIs" dxfId="4" priority="4" operator="greaterThanOrEqual">
      <formula>150000</formula>
    </cfRule>
    <cfRule type="cellIs" dxfId="3" priority="5" operator="lessThan">
      <formula>150000</formula>
    </cfRule>
  </conditionalFormatting>
  <conditionalFormatting sqref="J27:L27">
    <cfRule type="cellIs" dxfId="2" priority="3" stopIfTrue="1" operator="equal">
      <formula>0</formula>
    </cfRule>
  </conditionalFormatting>
  <conditionalFormatting sqref="J26">
    <cfRule type="cellIs" dxfId="1" priority="10" operator="greaterThan">
      <formula>1500*2</formula>
    </cfRule>
    <cfRule type="containsBlanks" dxfId="0" priority="11">
      <formula>LEN(TRIM(J26))=0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2A41-ECD6-4E6B-A7FB-E5743E90BB8D}">
  <sheetPr codeName="Hoja2"/>
  <dimension ref="A5:BR66"/>
  <sheetViews>
    <sheetView workbookViewId="0">
      <selection activeCell="H22" sqref="H22"/>
    </sheetView>
  </sheetViews>
  <sheetFormatPr defaultColWidth="11.453125" defaultRowHeight="14.5" x14ac:dyDescent="0.35"/>
  <cols>
    <col min="1" max="1" width="3" style="2" customWidth="1"/>
    <col min="2" max="2" width="8.7265625" style="2" bestFit="1" customWidth="1"/>
    <col min="3" max="3" width="3" style="2" customWidth="1"/>
    <col min="4" max="4" width="26.453125" style="2" bestFit="1" customWidth="1"/>
    <col min="5" max="5" width="24.81640625" style="2" customWidth="1"/>
    <col min="6" max="6" width="21.1796875" style="2" bestFit="1" customWidth="1"/>
    <col min="7" max="7" width="8.453125" style="2" customWidth="1"/>
    <col min="8" max="8" width="17.26953125" style="2" customWidth="1"/>
    <col min="9" max="9" width="25" style="2" bestFit="1" customWidth="1"/>
    <col min="10" max="70" width="11.453125" style="2"/>
    <col min="71" max="16384" width="11.453125" style="12"/>
  </cols>
  <sheetData>
    <row r="5" spans="2:14" x14ac:dyDescent="0.35">
      <c r="B5" s="19" t="s">
        <v>66</v>
      </c>
      <c r="D5" s="19" t="s">
        <v>0</v>
      </c>
      <c r="E5" s="19" t="s">
        <v>47</v>
      </c>
      <c r="H5" s="86" t="s">
        <v>122</v>
      </c>
      <c r="I5" s="86" t="s">
        <v>129</v>
      </c>
    </row>
    <row r="6" spans="2:14" x14ac:dyDescent="0.35">
      <c r="B6" s="43">
        <v>1</v>
      </c>
      <c r="D6" s="20" t="s">
        <v>8</v>
      </c>
      <c r="E6" s="20" t="s">
        <v>16</v>
      </c>
      <c r="H6" s="87">
        <v>150000</v>
      </c>
      <c r="I6" s="87">
        <v>150000</v>
      </c>
    </row>
    <row r="7" spans="2:14" x14ac:dyDescent="0.35">
      <c r="B7" s="43">
        <v>2</v>
      </c>
      <c r="D7" s="20" t="s">
        <v>7</v>
      </c>
      <c r="E7" s="20" t="s">
        <v>17</v>
      </c>
    </row>
    <row r="8" spans="2:14" x14ac:dyDescent="0.35">
      <c r="B8" s="43">
        <v>3</v>
      </c>
      <c r="D8" s="20" t="s">
        <v>30</v>
      </c>
      <c r="E8" s="20" t="s">
        <v>18</v>
      </c>
    </row>
    <row r="9" spans="2:14" x14ac:dyDescent="0.35">
      <c r="B9" s="43">
        <v>4</v>
      </c>
      <c r="D9" s="4"/>
      <c r="E9" s="4"/>
      <c r="F9" s="4"/>
    </row>
    <row r="10" spans="2:14" x14ac:dyDescent="0.35">
      <c r="B10" s="43">
        <v>5</v>
      </c>
      <c r="D10" s="4"/>
      <c r="E10" s="4"/>
      <c r="F10" s="4"/>
      <c r="G10" s="4"/>
      <c r="H10" s="4"/>
    </row>
    <row r="11" spans="2:14" x14ac:dyDescent="0.35">
      <c r="B11" s="43">
        <v>6</v>
      </c>
      <c r="D11" s="4"/>
      <c r="E11" s="4"/>
      <c r="F11" s="4"/>
      <c r="G11" s="4"/>
      <c r="H11" s="4"/>
    </row>
    <row r="12" spans="2:14" x14ac:dyDescent="0.35">
      <c r="B12" s="43">
        <v>7</v>
      </c>
      <c r="D12" s="73" t="s">
        <v>0</v>
      </c>
      <c r="E12" s="73" t="s">
        <v>22</v>
      </c>
      <c r="F12" s="73" t="s">
        <v>23</v>
      </c>
      <c r="G12" s="4"/>
      <c r="H12" s="4"/>
    </row>
    <row r="13" spans="2:14" ht="15" customHeight="1" x14ac:dyDescent="0.35">
      <c r="D13" s="20" t="s">
        <v>8</v>
      </c>
      <c r="E13" s="20" t="s">
        <v>16</v>
      </c>
      <c r="F13" s="70">
        <v>0.7</v>
      </c>
      <c r="G13" s="4"/>
      <c r="H13" s="6"/>
      <c r="I13" s="3"/>
      <c r="J13" s="3"/>
      <c r="K13" s="3"/>
      <c r="L13" s="3"/>
      <c r="M13" s="3"/>
      <c r="N13" s="3"/>
    </row>
    <row r="14" spans="2:14" x14ac:dyDescent="0.35">
      <c r="D14" s="20" t="s">
        <v>8</v>
      </c>
      <c r="E14" s="20" t="s">
        <v>17</v>
      </c>
      <c r="F14" s="70">
        <v>0.6</v>
      </c>
      <c r="G14" s="4"/>
      <c r="H14" s="6"/>
      <c r="I14" s="3"/>
      <c r="J14" s="3"/>
      <c r="K14" s="3"/>
      <c r="L14" s="3"/>
      <c r="M14" s="3"/>
      <c r="N14" s="3"/>
    </row>
    <row r="15" spans="2:14" x14ac:dyDescent="0.35">
      <c r="D15" s="20" t="s">
        <v>8</v>
      </c>
      <c r="E15" s="20" t="s">
        <v>18</v>
      </c>
      <c r="F15" s="70">
        <v>0.5</v>
      </c>
      <c r="G15" s="4"/>
      <c r="H15" s="6"/>
      <c r="I15" s="3"/>
      <c r="J15" s="3"/>
      <c r="K15" s="3"/>
      <c r="L15" s="3"/>
      <c r="M15" s="3"/>
      <c r="N15" s="3"/>
    </row>
    <row r="16" spans="2:14" x14ac:dyDescent="0.35">
      <c r="D16" s="20" t="s">
        <v>7</v>
      </c>
      <c r="E16" s="20" t="s">
        <v>16</v>
      </c>
      <c r="F16" s="70">
        <v>0.45</v>
      </c>
      <c r="G16" s="4"/>
      <c r="H16" s="6"/>
      <c r="I16" s="3"/>
      <c r="J16" s="3"/>
      <c r="K16" s="3"/>
      <c r="L16" s="3"/>
      <c r="M16" s="3"/>
      <c r="N16" s="3"/>
    </row>
    <row r="17" spans="4:14" x14ac:dyDescent="0.35">
      <c r="D17" s="20" t="s">
        <v>7</v>
      </c>
      <c r="E17" s="20" t="s">
        <v>17</v>
      </c>
      <c r="F17" s="70">
        <v>0.35</v>
      </c>
      <c r="G17" s="4"/>
      <c r="H17" s="6"/>
      <c r="I17" s="3"/>
      <c r="J17" s="3"/>
      <c r="K17" s="3"/>
      <c r="L17" s="3"/>
      <c r="M17" s="3"/>
      <c r="N17" s="3"/>
    </row>
    <row r="18" spans="4:14" x14ac:dyDescent="0.35">
      <c r="D18" s="20" t="s">
        <v>7</v>
      </c>
      <c r="E18" s="20" t="s">
        <v>18</v>
      </c>
      <c r="F18" s="70">
        <v>0.25</v>
      </c>
      <c r="G18" s="4"/>
      <c r="H18" s="6"/>
      <c r="I18" s="3"/>
      <c r="J18" s="3"/>
      <c r="K18" s="3"/>
      <c r="L18" s="3"/>
      <c r="M18" s="3"/>
      <c r="N18" s="3"/>
    </row>
    <row r="19" spans="4:14" s="2" customFormat="1" x14ac:dyDescent="0.35">
      <c r="D19" s="4"/>
      <c r="E19" s="4"/>
      <c r="F19" s="72"/>
      <c r="G19" s="4"/>
      <c r="H19" s="6"/>
      <c r="I19" s="3"/>
      <c r="J19" s="3"/>
      <c r="K19" s="3"/>
      <c r="L19" s="3"/>
      <c r="M19" s="3"/>
      <c r="N19" s="3"/>
    </row>
    <row r="20" spans="4:14" x14ac:dyDescent="0.35">
      <c r="D20" s="73" t="s">
        <v>0</v>
      </c>
      <c r="E20" s="73" t="s">
        <v>67</v>
      </c>
      <c r="F20" s="73" t="s">
        <v>23</v>
      </c>
      <c r="G20" s="4"/>
      <c r="H20" s="6"/>
      <c r="I20" s="3"/>
      <c r="J20" s="3"/>
      <c r="K20" s="3"/>
      <c r="L20" s="3"/>
      <c r="M20" s="3"/>
      <c r="N20" s="3"/>
    </row>
    <row r="21" spans="4:14" x14ac:dyDescent="0.35">
      <c r="D21" s="20" t="s">
        <v>30</v>
      </c>
      <c r="E21" s="20" t="s">
        <v>68</v>
      </c>
      <c r="F21" s="70">
        <v>1</v>
      </c>
      <c r="G21" s="4"/>
      <c r="H21" s="6"/>
      <c r="I21" s="3"/>
      <c r="J21" s="3"/>
      <c r="K21" s="3"/>
      <c r="L21" s="3"/>
      <c r="M21" s="3"/>
      <c r="N21" s="3"/>
    </row>
    <row r="22" spans="4:14" x14ac:dyDescent="0.35">
      <c r="D22" s="4"/>
      <c r="E22" s="4"/>
      <c r="F22" s="4"/>
      <c r="G22" s="4"/>
      <c r="H22" s="4"/>
    </row>
    <row r="23" spans="4:14" x14ac:dyDescent="0.35">
      <c r="D23" s="19" t="s">
        <v>32</v>
      </c>
      <c r="E23" s="74">
        <v>7.0000000000000007E-2</v>
      </c>
      <c r="F23" s="4"/>
      <c r="G23" s="4"/>
      <c r="H23" s="4"/>
    </row>
    <row r="24" spans="4:14" s="2" customFormat="1" x14ac:dyDescent="0.35">
      <c r="D24" s="75"/>
      <c r="E24" s="76"/>
      <c r="F24" s="4"/>
      <c r="G24" s="4"/>
      <c r="H24" s="4"/>
    </row>
    <row r="25" spans="4:14" s="2" customFormat="1" x14ac:dyDescent="0.35">
      <c r="D25" s="73" t="s">
        <v>70</v>
      </c>
      <c r="E25" s="73" t="s">
        <v>49</v>
      </c>
      <c r="F25" s="73" t="s">
        <v>50</v>
      </c>
      <c r="G25" s="77"/>
      <c r="H25" s="77"/>
      <c r="I25" s="24"/>
    </row>
    <row r="26" spans="4:14" s="2" customFormat="1" x14ac:dyDescent="0.35">
      <c r="D26" s="70">
        <v>0</v>
      </c>
      <c r="E26" s="70">
        <v>0.8</v>
      </c>
      <c r="F26" s="20" t="s">
        <v>16</v>
      </c>
      <c r="G26" s="77"/>
      <c r="H26" s="77"/>
      <c r="I26" s="24"/>
    </row>
    <row r="27" spans="4:14" s="2" customFormat="1" x14ac:dyDescent="0.35">
      <c r="D27" s="70">
        <v>0</v>
      </c>
      <c r="E27" s="70">
        <v>0.8</v>
      </c>
      <c r="F27" s="20" t="s">
        <v>17</v>
      </c>
      <c r="G27" s="77"/>
      <c r="H27" s="77"/>
      <c r="I27" s="24"/>
    </row>
    <row r="28" spans="4:14" x14ac:dyDescent="0.35">
      <c r="D28" s="71">
        <v>0</v>
      </c>
      <c r="E28" s="70">
        <v>0.8</v>
      </c>
      <c r="F28" s="20" t="s">
        <v>18</v>
      </c>
      <c r="G28" s="77"/>
      <c r="H28" s="77"/>
      <c r="I28" s="24"/>
    </row>
    <row r="29" spans="4:14" s="2" customFormat="1" x14ac:dyDescent="0.35">
      <c r="D29" s="72"/>
      <c r="E29" s="4"/>
      <c r="F29" s="4"/>
      <c r="G29" s="77"/>
      <c r="H29" s="77"/>
      <c r="I29" s="24"/>
    </row>
    <row r="30" spans="4:14" s="2" customFormat="1" x14ac:dyDescent="0.35">
      <c r="D30" s="18" t="s">
        <v>57</v>
      </c>
      <c r="E30" s="18" t="s">
        <v>50</v>
      </c>
      <c r="G30" s="24"/>
      <c r="H30" s="24"/>
      <c r="I30" s="24"/>
    </row>
    <row r="31" spans="4:14" s="2" customFormat="1" x14ac:dyDescent="0.35">
      <c r="D31" s="70">
        <v>0.7</v>
      </c>
      <c r="E31" s="21" t="s">
        <v>16</v>
      </c>
      <c r="G31" s="24"/>
      <c r="H31" s="24"/>
      <c r="I31" s="24"/>
    </row>
    <row r="32" spans="4:14" s="2" customFormat="1" x14ac:dyDescent="0.35">
      <c r="D32" s="70">
        <v>0.7</v>
      </c>
      <c r="E32" s="21" t="s">
        <v>17</v>
      </c>
      <c r="G32" s="24"/>
      <c r="H32" s="24"/>
      <c r="I32" s="24"/>
    </row>
    <row r="33" spans="4:10" s="2" customFormat="1" x14ac:dyDescent="0.35">
      <c r="D33" s="70">
        <v>0.7</v>
      </c>
      <c r="E33" s="21" t="s">
        <v>18</v>
      </c>
      <c r="G33" s="24"/>
      <c r="H33" s="24"/>
      <c r="I33" s="24"/>
    </row>
    <row r="34" spans="4:10" s="2" customFormat="1" x14ac:dyDescent="0.35">
      <c r="D34" s="70">
        <v>0.5</v>
      </c>
      <c r="E34" s="21" t="s">
        <v>64</v>
      </c>
      <c r="G34" s="24"/>
      <c r="H34" s="24"/>
      <c r="I34" s="24"/>
    </row>
    <row r="35" spans="4:10" s="2" customFormat="1" x14ac:dyDescent="0.35">
      <c r="D35" s="72"/>
      <c r="G35" s="24"/>
      <c r="H35" s="24"/>
      <c r="I35" s="24"/>
    </row>
    <row r="37" spans="4:10" x14ac:dyDescent="0.35">
      <c r="D37" s="22" t="s">
        <v>62</v>
      </c>
      <c r="E37" s="17" t="s">
        <v>48</v>
      </c>
    </row>
    <row r="38" spans="4:10" x14ac:dyDescent="0.35">
      <c r="D38" s="64" t="s">
        <v>104</v>
      </c>
      <c r="E38" s="65"/>
      <c r="F38" s="65"/>
      <c r="G38" s="65"/>
      <c r="H38" s="65"/>
      <c r="I38" s="65"/>
      <c r="J38" s="66"/>
    </row>
    <row r="39" spans="4:10" x14ac:dyDescent="0.35">
      <c r="D39" s="64" t="s">
        <v>105</v>
      </c>
      <c r="E39" s="65"/>
      <c r="F39" s="65"/>
      <c r="G39" s="65"/>
      <c r="H39" s="65"/>
      <c r="I39" s="65"/>
      <c r="J39" s="66"/>
    </row>
    <row r="40" spans="4:10" x14ac:dyDescent="0.35">
      <c r="D40" s="67"/>
      <c r="E40" s="68"/>
      <c r="F40" s="68"/>
      <c r="G40" s="68"/>
      <c r="H40" s="68"/>
      <c r="I40" s="68"/>
      <c r="J40" s="69"/>
    </row>
    <row r="41" spans="4:10" x14ac:dyDescent="0.35">
      <c r="D41" s="67"/>
      <c r="E41" s="68"/>
      <c r="F41" s="68"/>
      <c r="G41" s="68"/>
      <c r="H41" s="68"/>
      <c r="I41" s="68"/>
      <c r="J41" s="69"/>
    </row>
    <row r="45" spans="4:10" x14ac:dyDescent="0.35">
      <c r="D45" s="391" t="s">
        <v>52</v>
      </c>
      <c r="E45" s="391"/>
      <c r="F45" s="391"/>
      <c r="G45" s="391"/>
      <c r="H45" s="391"/>
      <c r="I45" s="391"/>
      <c r="J45" s="391"/>
    </row>
    <row r="46" spans="4:10" ht="36.75" customHeight="1" x14ac:dyDescent="0.35">
      <c r="D46" s="390" t="s">
        <v>107</v>
      </c>
      <c r="E46" s="390"/>
      <c r="F46" s="390"/>
      <c r="G46" s="390"/>
      <c r="H46" s="390"/>
      <c r="I46" s="390"/>
      <c r="J46" s="390"/>
    </row>
    <row r="47" spans="4:10" ht="12" customHeight="1" x14ac:dyDescent="0.35">
      <c r="D47" s="63"/>
      <c r="E47" s="63"/>
      <c r="F47" s="63"/>
      <c r="G47" s="63"/>
      <c r="H47" s="63"/>
      <c r="I47" s="63"/>
      <c r="J47" s="63"/>
    </row>
    <row r="48" spans="4:10" x14ac:dyDescent="0.35">
      <c r="D48" s="391" t="s">
        <v>53</v>
      </c>
      <c r="E48" s="391"/>
      <c r="F48" s="391"/>
      <c r="G48" s="391"/>
      <c r="H48" s="391"/>
      <c r="I48" s="391"/>
      <c r="J48" s="391"/>
    </row>
    <row r="49" spans="4:10" ht="37.5" customHeight="1" x14ac:dyDescent="0.35">
      <c r="D49" s="390" t="s">
        <v>108</v>
      </c>
      <c r="E49" s="390"/>
      <c r="F49" s="390"/>
      <c r="G49" s="390"/>
      <c r="H49" s="390"/>
      <c r="I49" s="390"/>
      <c r="J49" s="390"/>
    </row>
    <row r="51" spans="4:10" x14ac:dyDescent="0.35">
      <c r="D51" s="391" t="s">
        <v>51</v>
      </c>
      <c r="E51" s="391"/>
      <c r="F51" s="391"/>
      <c r="G51" s="391"/>
      <c r="H51" s="391"/>
      <c r="I51" s="391"/>
      <c r="J51" s="391"/>
    </row>
    <row r="52" spans="4:10" ht="25.5" customHeight="1" x14ac:dyDescent="0.35">
      <c r="D52" s="390" t="s">
        <v>109</v>
      </c>
      <c r="E52" s="390"/>
      <c r="F52" s="390"/>
      <c r="G52" s="390"/>
      <c r="H52" s="390"/>
      <c r="I52" s="390"/>
      <c r="J52" s="390"/>
    </row>
    <row r="53" spans="4:10" x14ac:dyDescent="0.35">
      <c r="D53" s="391" t="s">
        <v>69</v>
      </c>
      <c r="E53" s="391"/>
      <c r="F53" s="391"/>
      <c r="G53" s="391"/>
      <c r="H53" s="391"/>
      <c r="I53" s="391"/>
      <c r="J53" s="391"/>
    </row>
    <row r="54" spans="4:10" ht="27.75" customHeight="1" x14ac:dyDescent="0.35">
      <c r="D54" s="390" t="s">
        <v>110</v>
      </c>
      <c r="E54" s="390"/>
      <c r="F54" s="390"/>
      <c r="G54" s="390"/>
      <c r="H54" s="390"/>
      <c r="I54" s="390"/>
      <c r="J54" s="390"/>
    </row>
    <row r="56" spans="4:10" x14ac:dyDescent="0.35">
      <c r="D56" s="391" t="s">
        <v>58</v>
      </c>
      <c r="E56" s="391"/>
      <c r="F56" s="391"/>
      <c r="G56" s="391"/>
      <c r="H56" s="391"/>
      <c r="I56" s="391"/>
      <c r="J56" s="391"/>
    </row>
    <row r="57" spans="4:10" ht="27.75" customHeight="1" x14ac:dyDescent="0.35">
      <c r="D57" s="390" t="s">
        <v>65</v>
      </c>
      <c r="E57" s="390"/>
      <c r="F57" s="390"/>
      <c r="G57" s="390"/>
      <c r="H57" s="390"/>
      <c r="I57" s="390"/>
      <c r="J57" s="390"/>
    </row>
    <row r="61" spans="4:10" ht="15" thickBot="1" x14ac:dyDescent="0.4">
      <c r="D61" s="395" t="s">
        <v>72</v>
      </c>
      <c r="E61" s="395"/>
      <c r="F61" s="395"/>
      <c r="G61" s="395" t="s">
        <v>75</v>
      </c>
      <c r="H61" s="395"/>
      <c r="I61" s="395"/>
    </row>
    <row r="62" spans="4:10" ht="66" customHeight="1" x14ac:dyDescent="0.35">
      <c r="D62" s="398" t="s">
        <v>81</v>
      </c>
      <c r="E62" s="398"/>
      <c r="F62" s="398"/>
      <c r="G62" s="399" t="s">
        <v>83</v>
      </c>
      <c r="H62" s="400"/>
      <c r="I62" s="400"/>
    </row>
    <row r="63" spans="4:10" ht="15" thickBot="1" x14ac:dyDescent="0.4">
      <c r="D63" s="395" t="s">
        <v>74</v>
      </c>
      <c r="E63" s="395"/>
      <c r="F63" s="395"/>
      <c r="G63" s="395" t="s">
        <v>80</v>
      </c>
      <c r="H63" s="395"/>
      <c r="I63" s="395"/>
    </row>
    <row r="64" spans="4:10" x14ac:dyDescent="0.35">
      <c r="D64" s="392" t="s">
        <v>82</v>
      </c>
      <c r="E64" s="392"/>
      <c r="F64" s="392"/>
      <c r="G64" s="393" t="s">
        <v>84</v>
      </c>
      <c r="H64" s="394"/>
      <c r="I64" s="394"/>
    </row>
    <row r="65" spans="7:9" ht="15" thickBot="1" x14ac:dyDescent="0.4">
      <c r="G65" s="395" t="s">
        <v>73</v>
      </c>
      <c r="H65" s="395"/>
      <c r="I65" s="395"/>
    </row>
    <row r="66" spans="7:9" ht="15.5" x14ac:dyDescent="0.35">
      <c r="G66" s="396"/>
      <c r="H66" s="397"/>
      <c r="I66" s="397"/>
    </row>
  </sheetData>
  <sheetProtection algorithmName="SHA-512" hashValue="Zk0WeOGHx4CIWx0wB2XXHrTSdglWx/qorIP1nLSijoMAK1Qm/jvMKn7aRmrEeNvQd6yEaSzLkKHqveZjFUdNgw==" saltValue="h7imq7T2Yko+qkHLQzLK6Q==" spinCount="100000" sheet="1" selectLockedCells="1" selectUnlockedCells="1"/>
  <mergeCells count="20">
    <mergeCell ref="D64:F64"/>
    <mergeCell ref="G64:I64"/>
    <mergeCell ref="G65:I65"/>
    <mergeCell ref="G66:I66"/>
    <mergeCell ref="D61:F61"/>
    <mergeCell ref="G61:I61"/>
    <mergeCell ref="D62:F62"/>
    <mergeCell ref="G62:I62"/>
    <mergeCell ref="D63:F63"/>
    <mergeCell ref="G63:I63"/>
    <mergeCell ref="D57:J57"/>
    <mergeCell ref="D46:J46"/>
    <mergeCell ref="D52:J52"/>
    <mergeCell ref="D56:J56"/>
    <mergeCell ref="D45:J45"/>
    <mergeCell ref="D51:J51"/>
    <mergeCell ref="D48:J48"/>
    <mergeCell ref="D49:J49"/>
    <mergeCell ref="D53:J53"/>
    <mergeCell ref="D54:J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1</vt:i4>
      </vt:variant>
    </vt:vector>
  </HeadingPairs>
  <TitlesOfParts>
    <vt:vector size="6" baseType="lpstr">
      <vt:lpstr>INSTRUCCIONS Sol·licitant</vt:lpstr>
      <vt:lpstr>EMPRESA 1 - Líder</vt:lpstr>
      <vt:lpstr>Detall per Imprès Sol·licitud</vt:lpstr>
      <vt:lpstr>Pressupost Global - Resum</vt:lpstr>
      <vt:lpstr>Desplegables</vt:lpstr>
      <vt:lpstr>'EMPRESA 1 - Líder'!Àrea_d'impressió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RDECR20</dc:title>
  <dc:creator>Generalitat de Catalunya. ACCIÓ</dc:creator>
  <cp:keywords>ACCIÓ nuclis economia circular R+D Innovació ARC</cp:keywords>
  <cp:lastModifiedBy>Mireia Raurell</cp:lastModifiedBy>
  <dcterms:created xsi:type="dcterms:W3CDTF">2020-06-25T16:30:45Z</dcterms:created>
  <dcterms:modified xsi:type="dcterms:W3CDTF">2022-05-25T11:27:44Z</dcterms:modified>
</cp:coreProperties>
</file>