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Q:\PROJECTES VIGENTS\Tecniospring INDUSTRY\WP 1. Management\WP 1.1. Administrative management\Call 2021\Pack_documentació_web\"/>
    </mc:Choice>
  </mc:AlternateContent>
  <xr:revisionPtr revIDLastSave="0" documentId="13_ncr:1_{A5AF7D43-12C5-41CE-90A6-91E541027091}" xr6:coauthVersionLast="44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Despeses" sheetId="3" r:id="rId1"/>
    <sheet name="Taula països 2020" sheetId="5" r:id="rId2"/>
  </sheets>
  <definedNames>
    <definedName name="AMADE">#REF!</definedName>
    <definedName name="ambit">#REF!</definedName>
    <definedName name="AmbitSectorial">#REF!</definedName>
    <definedName name="centre">#REF!</definedName>
    <definedName name="CentreTECNIO">#REF!</definedName>
    <definedName name="Entitat">#REF!</definedName>
    <definedName name="Genere">#REF!</definedName>
    <definedName name="Llista">#REF!</definedName>
    <definedName name="Llistatpaïsos">#REF!</definedName>
    <definedName name="LLpaisos">#REF!</definedName>
    <definedName name="paisos">#REF!</definedName>
    <definedName name="sector">#REF!</definedName>
    <definedName name="Si">#REF!</definedName>
    <definedName name="Sí">#REF!</definedName>
    <definedName name="SiNo">#REF!</definedName>
    <definedName name="tecnio">#REF!</definedName>
    <definedName name="Tecnologia">#REF!</definedName>
    <definedName name="TIC">#REF!</definedName>
  </definedNames>
  <calcPr calcId="191029"/>
  <customWorkbookViews>
    <customWorkbookView name="Administrador - Visualització personal" guid="{20374537-9030-4C3A-B444-D39EFB149AC3}" mergeInterval="0" personalView="1" maximized="1" xWindow="-8" yWindow="-8" windowWidth="1936" windowHeight="1056" activeSheetId="1"/>
    <customWorkbookView name="Marta Tarrés - Vista personalizada" guid="{8A166BC9-1289-464B-BB67-F947ABB15970}" mergeInterval="0" personalView="1" maximized="1" xWindow="-8" yWindow="-8" windowWidth="1936" windowHeight="1066" activeSheetId="1"/>
    <customWorkbookView name="Maria Santandreu - Vista personalizada" guid="{4B150581-03A1-4238-88FF-987AD48895C9}" mergeInterval="0" personalView="1" xWindow="-3" windowWidth="1919" windowHeight="1050" activeSheetId="2"/>
    <customWorkbookView name="Mireia Asencio Martinez - Vista personalizada" guid="{E838F0DB-0E9E-45AA-B3F1-F32F606138DA}" mergeInterval="0" personalView="1" yWindow="-2" windowWidth="960" windowHeight="1050" activeSheetId="1"/>
    <customWorkbookView name="Marta Álvarez - Vista personalizada" guid="{867A9E0D-EFD6-4A82-A9C3-8DDB12A0880C}" mergeInterval="0" personalView="1" maximized="1" xWindow="-8" yWindow="-8" windowWidth="1936" windowHeight="1066" activeSheetId="1"/>
    <customWorkbookView name="Esther Motjer Ayats - Vista personalizada" guid="{8F49861D-1671-423C-8454-7F86E1B60A38}" mergeInterval="0" personalView="1" maximized="1" xWindow="-8" yWindow="-8" windowWidth="1936" windowHeight="1066" activeSheetId="2"/>
    <customWorkbookView name="Mireia Fageda - Vista personalizada" guid="{AACDA2B4-3AFA-4063-A243-81722C61FF2B}" mergeInterval="0" personalView="1" maximized="1" xWindow="-8" yWindow="-8" windowWidth="1936" windowHeight="1056" activeSheetId="2"/>
    <customWorkbookView name="Laura Perez Muñoz - Vista personalizada" guid="{70F76923-1073-49DD-9AEE-8BCBC0C13556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5" l="1"/>
  <c r="F63" i="3" l="1"/>
  <c r="G63" i="3" s="1"/>
  <c r="B44" i="3"/>
  <c r="C44" i="3" s="1"/>
  <c r="B21" i="3"/>
  <c r="A21" i="3"/>
  <c r="A22" i="3"/>
  <c r="A23" i="3" s="1"/>
  <c r="B23" i="3" s="1"/>
  <c r="C154" i="5"/>
  <c r="D154" i="5" s="1"/>
  <c r="C153" i="5"/>
  <c r="D153" i="5" s="1"/>
  <c r="C152" i="5"/>
  <c r="D152" i="5" s="1"/>
  <c r="C151" i="5"/>
  <c r="D151" i="5" s="1"/>
  <c r="C150" i="5"/>
  <c r="D150" i="5" s="1"/>
  <c r="C149" i="5"/>
  <c r="D149" i="5" s="1"/>
  <c r="C148" i="5"/>
  <c r="D148" i="5" s="1"/>
  <c r="C147" i="5"/>
  <c r="D147" i="5" s="1"/>
  <c r="C146" i="5"/>
  <c r="D146" i="5" s="1"/>
  <c r="C145" i="5"/>
  <c r="D145" i="5" s="1"/>
  <c r="C144" i="5"/>
  <c r="D144" i="5" s="1"/>
  <c r="C143" i="5"/>
  <c r="D143" i="5" s="1"/>
  <c r="C142" i="5"/>
  <c r="D142" i="5" s="1"/>
  <c r="C141" i="5"/>
  <c r="D141" i="5" s="1"/>
  <c r="C140" i="5"/>
  <c r="D140" i="5" s="1"/>
  <c r="C139" i="5"/>
  <c r="D139" i="5" s="1"/>
  <c r="C138" i="5"/>
  <c r="D138" i="5" s="1"/>
  <c r="C137" i="5"/>
  <c r="D137" i="5" s="1"/>
  <c r="C136" i="5"/>
  <c r="D136" i="5" s="1"/>
  <c r="C135" i="5"/>
  <c r="D135" i="5" s="1"/>
  <c r="C134" i="5"/>
  <c r="D134" i="5" s="1"/>
  <c r="C133" i="5"/>
  <c r="D133" i="5" s="1"/>
  <c r="C132" i="5"/>
  <c r="D132" i="5" s="1"/>
  <c r="C131" i="5"/>
  <c r="D131" i="5" s="1"/>
  <c r="C130" i="5"/>
  <c r="D130" i="5" s="1"/>
  <c r="C129" i="5"/>
  <c r="D129" i="5" s="1"/>
  <c r="C128" i="5"/>
  <c r="D128" i="5" s="1"/>
  <c r="C127" i="5"/>
  <c r="D127" i="5" s="1"/>
  <c r="C126" i="5"/>
  <c r="D126" i="5" s="1"/>
  <c r="C125" i="5"/>
  <c r="D125" i="5" s="1"/>
  <c r="C124" i="5"/>
  <c r="D124" i="5" s="1"/>
  <c r="C123" i="5"/>
  <c r="D123" i="5" s="1"/>
  <c r="C122" i="5"/>
  <c r="D122" i="5" s="1"/>
  <c r="C121" i="5"/>
  <c r="D121" i="5" s="1"/>
  <c r="C120" i="5"/>
  <c r="D120" i="5" s="1"/>
  <c r="C119" i="5"/>
  <c r="D119" i="5" s="1"/>
  <c r="C118" i="5"/>
  <c r="D118" i="5" s="1"/>
  <c r="C117" i="5"/>
  <c r="D117" i="5" s="1"/>
  <c r="C116" i="5"/>
  <c r="D116" i="5" s="1"/>
  <c r="C115" i="5"/>
  <c r="D115" i="5" s="1"/>
  <c r="C114" i="5"/>
  <c r="D114" i="5" s="1"/>
  <c r="C113" i="5"/>
  <c r="D113" i="5" s="1"/>
  <c r="C112" i="5"/>
  <c r="D112" i="5" s="1"/>
  <c r="C111" i="5"/>
  <c r="D111" i="5" s="1"/>
  <c r="C110" i="5"/>
  <c r="D110" i="5" s="1"/>
  <c r="C109" i="5"/>
  <c r="D109" i="5" s="1"/>
  <c r="C108" i="5"/>
  <c r="D108" i="5" s="1"/>
  <c r="C107" i="5"/>
  <c r="D107" i="5" s="1"/>
  <c r="C106" i="5"/>
  <c r="D106" i="5" s="1"/>
  <c r="C105" i="5"/>
  <c r="D105" i="5" s="1"/>
  <c r="C104" i="5"/>
  <c r="D104" i="5" s="1"/>
  <c r="C103" i="5"/>
  <c r="D103" i="5" s="1"/>
  <c r="C102" i="5"/>
  <c r="D102" i="5" s="1"/>
  <c r="C101" i="5"/>
  <c r="D101" i="5" s="1"/>
  <c r="C100" i="5"/>
  <c r="D100" i="5" s="1"/>
  <c r="C99" i="5"/>
  <c r="D99" i="5" s="1"/>
  <c r="C98" i="5"/>
  <c r="D98" i="5" s="1"/>
  <c r="C97" i="5"/>
  <c r="D97" i="5" s="1"/>
  <c r="C96" i="5"/>
  <c r="D96" i="5" s="1"/>
  <c r="C95" i="5"/>
  <c r="D95" i="5" s="1"/>
  <c r="C94" i="5"/>
  <c r="D94" i="5" s="1"/>
  <c r="C93" i="5"/>
  <c r="D93" i="5" s="1"/>
  <c r="C92" i="5"/>
  <c r="D92" i="5" s="1"/>
  <c r="C91" i="5"/>
  <c r="D91" i="5" s="1"/>
  <c r="C90" i="5"/>
  <c r="D90" i="5" s="1"/>
  <c r="C89" i="5"/>
  <c r="D89" i="5" s="1"/>
  <c r="C88" i="5"/>
  <c r="D88" i="5" s="1"/>
  <c r="C87" i="5"/>
  <c r="D87" i="5" s="1"/>
  <c r="C86" i="5"/>
  <c r="D86" i="5" s="1"/>
  <c r="C85" i="5"/>
  <c r="D85" i="5" s="1"/>
  <c r="C84" i="5"/>
  <c r="D84" i="5" s="1"/>
  <c r="C83" i="5"/>
  <c r="D83" i="5" s="1"/>
  <c r="C82" i="5"/>
  <c r="D82" i="5" s="1"/>
  <c r="C81" i="5"/>
  <c r="D81" i="5" s="1"/>
  <c r="C80" i="5"/>
  <c r="D80" i="5" s="1"/>
  <c r="C79" i="5"/>
  <c r="D79" i="5" s="1"/>
  <c r="C78" i="5"/>
  <c r="D78" i="5" s="1"/>
  <c r="C77" i="5"/>
  <c r="D77" i="5" s="1"/>
  <c r="C76" i="5"/>
  <c r="D76" i="5" s="1"/>
  <c r="C75" i="5"/>
  <c r="D75" i="5" s="1"/>
  <c r="C74" i="5"/>
  <c r="D74" i="5" s="1"/>
  <c r="C73" i="5"/>
  <c r="D73" i="5" s="1"/>
  <c r="C72" i="5"/>
  <c r="D72" i="5" s="1"/>
  <c r="C71" i="5"/>
  <c r="D71" i="5" s="1"/>
  <c r="C70" i="5"/>
  <c r="D70" i="5" s="1"/>
  <c r="C69" i="5"/>
  <c r="D69" i="5" s="1"/>
  <c r="C68" i="5"/>
  <c r="D68" i="5" s="1"/>
  <c r="C67" i="5"/>
  <c r="D67" i="5" s="1"/>
  <c r="C66" i="5"/>
  <c r="D66" i="5" s="1"/>
  <c r="C65" i="5"/>
  <c r="D65" i="5" s="1"/>
  <c r="C64" i="5"/>
  <c r="D64" i="5" s="1"/>
  <c r="C63" i="5"/>
  <c r="D63" i="5" s="1"/>
  <c r="C62" i="5"/>
  <c r="D62" i="5" s="1"/>
  <c r="C61" i="5"/>
  <c r="D61" i="5" s="1"/>
  <c r="C60" i="5"/>
  <c r="D60" i="5" s="1"/>
  <c r="C59" i="5"/>
  <c r="D59" i="5" s="1"/>
  <c r="C58" i="5"/>
  <c r="D58" i="5" s="1"/>
  <c r="C57" i="5"/>
  <c r="D57" i="5" s="1"/>
  <c r="C56" i="5"/>
  <c r="D56" i="5" s="1"/>
  <c r="C55" i="5"/>
  <c r="D55" i="5" s="1"/>
  <c r="C54" i="5"/>
  <c r="D54" i="5" s="1"/>
  <c r="C53" i="5"/>
  <c r="D53" i="5" s="1"/>
  <c r="C52" i="5"/>
  <c r="D52" i="5" s="1"/>
  <c r="C51" i="5"/>
  <c r="D51" i="5" s="1"/>
  <c r="C50" i="5"/>
  <c r="D50" i="5" s="1"/>
  <c r="C49" i="5"/>
  <c r="D49" i="5" s="1"/>
  <c r="C48" i="5"/>
  <c r="D48" i="5" s="1"/>
  <c r="C47" i="5"/>
  <c r="D47" i="5" s="1"/>
  <c r="C46" i="5"/>
  <c r="D46" i="5" s="1"/>
  <c r="C45" i="5"/>
  <c r="D45" i="5" s="1"/>
  <c r="C44" i="5"/>
  <c r="D44" i="5" s="1"/>
  <c r="C43" i="5"/>
  <c r="D43" i="5" s="1"/>
  <c r="C42" i="5"/>
  <c r="D42" i="5" s="1"/>
  <c r="C41" i="5"/>
  <c r="D41" i="5" s="1"/>
  <c r="C40" i="5"/>
  <c r="D40" i="5" s="1"/>
  <c r="C39" i="5"/>
  <c r="D39" i="5" s="1"/>
  <c r="C38" i="5"/>
  <c r="D38" i="5" s="1"/>
  <c r="C37" i="5"/>
  <c r="D37" i="5" s="1"/>
  <c r="C36" i="5"/>
  <c r="D36" i="5" s="1"/>
  <c r="C35" i="5"/>
  <c r="D35" i="5" s="1"/>
  <c r="C34" i="5"/>
  <c r="D34" i="5" s="1"/>
  <c r="C33" i="5"/>
  <c r="D33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16" i="5"/>
  <c r="D16" i="5" s="1"/>
  <c r="C15" i="5"/>
  <c r="D15" i="5" s="1"/>
  <c r="C14" i="5"/>
  <c r="D14" i="5" s="1"/>
  <c r="C13" i="5"/>
  <c r="D13" i="5" s="1"/>
  <c r="C12" i="5"/>
  <c r="D12" i="5" s="1"/>
  <c r="D11" i="5"/>
  <c r="C10" i="5"/>
  <c r="D10" i="5" s="1"/>
  <c r="C9" i="5"/>
  <c r="D9" i="5" s="1"/>
  <c r="C8" i="5"/>
  <c r="D8" i="5" s="1"/>
  <c r="B24" i="3" l="1"/>
  <c r="B20" i="3" s="1"/>
  <c r="F64" i="3"/>
  <c r="G64" i="3" s="1"/>
  <c r="F65" i="3"/>
  <c r="G65" i="3" s="1"/>
  <c r="F66" i="3"/>
  <c r="G66" i="3" s="1"/>
  <c r="F62" i="3"/>
  <c r="G62" i="3" s="1"/>
  <c r="F51" i="3"/>
  <c r="G51" i="3" s="1"/>
  <c r="F52" i="3"/>
  <c r="G52" i="3" s="1"/>
  <c r="F53" i="3"/>
  <c r="G53" i="3" s="1"/>
  <c r="F54" i="3"/>
  <c r="G54" i="3" s="1"/>
  <c r="F55" i="3"/>
  <c r="G55" i="3" s="1"/>
  <c r="F50" i="3"/>
  <c r="G5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F42" i="3"/>
  <c r="G42" i="3" s="1"/>
  <c r="F43" i="3"/>
  <c r="G43" i="3" s="1"/>
  <c r="F30" i="3"/>
  <c r="G30" i="3" s="1"/>
  <c r="F20" i="3"/>
  <c r="G20" i="3" s="1"/>
  <c r="F44" i="3" l="1"/>
  <c r="F56" i="3"/>
  <c r="G41" i="3"/>
  <c r="F24" i="3"/>
  <c r="F67" i="3"/>
  <c r="F72" i="3" l="1"/>
  <c r="D24" i="3"/>
  <c r="D67" i="3" l="1"/>
  <c r="D56" i="3"/>
  <c r="B67" i="3"/>
  <c r="C67" i="3" s="1"/>
  <c r="B56" i="3"/>
  <c r="D44" i="3"/>
  <c r="C56" i="3" l="1"/>
  <c r="B72" i="3"/>
  <c r="D72" i="3"/>
  <c r="G72" i="3" s="1"/>
</calcChain>
</file>

<file path=xl/sharedStrings.xml><?xml version="1.0" encoding="utf-8"?>
<sst xmlns="http://schemas.openxmlformats.org/spreadsheetml/2006/main" count="220" uniqueCount="189">
  <si>
    <t>TOTAL</t>
  </si>
  <si>
    <t>SUBTOTAL</t>
  </si>
  <si>
    <t xml:space="preserve">Malta </t>
  </si>
  <si>
    <t>Argentina</t>
  </si>
  <si>
    <t>Costa Rica</t>
  </si>
  <si>
    <t>Cuba</t>
  </si>
  <si>
    <t>Guatemala</t>
  </si>
  <si>
    <t>Hong Kong</t>
  </si>
  <si>
    <t>Israel</t>
  </si>
  <si>
    <t>Liechstenstein</t>
  </si>
  <si>
    <t>Montenegro</t>
  </si>
  <si>
    <t>Portugal</t>
  </si>
  <si>
    <t>Romania</t>
  </si>
  <si>
    <t>Taiwan</t>
  </si>
  <si>
    <t xml:space="preserve">TECSPR20 </t>
  </si>
  <si>
    <t>Total</t>
  </si>
  <si>
    <t>Espanya</t>
  </si>
  <si>
    <t xml:space="preserve">Bangla Desh </t>
  </si>
  <si>
    <t xml:space="preserve">Barbados </t>
  </si>
  <si>
    <t xml:space="preserve">Belize </t>
  </si>
  <si>
    <t xml:space="preserve">Botswana </t>
  </si>
  <si>
    <t xml:space="preserve">Burkina Faso </t>
  </si>
  <si>
    <t xml:space="preserve">Burundi </t>
  </si>
  <si>
    <t xml:space="preserve">Comores </t>
  </si>
  <si>
    <t>Congo</t>
  </si>
  <si>
    <t xml:space="preserve">El Salvador </t>
  </si>
  <si>
    <t xml:space="preserve">Jamaica </t>
  </si>
  <si>
    <t xml:space="preserve">Kazakhstan </t>
  </si>
  <si>
    <t xml:space="preserve">Kenya </t>
  </si>
  <si>
    <t>Kosovo</t>
  </si>
  <si>
    <t xml:space="preserve">Laos </t>
  </si>
  <si>
    <t xml:space="preserve">Lesotho </t>
  </si>
  <si>
    <t xml:space="preserve">Madagascar </t>
  </si>
  <si>
    <t xml:space="preserve">Malawi </t>
  </si>
  <si>
    <t xml:space="preserve">Mali </t>
  </si>
  <si>
    <t>Myanmar</t>
  </si>
  <si>
    <t xml:space="preserve">Nepal </t>
  </si>
  <si>
    <t xml:space="preserve">Nicaragua </t>
  </si>
  <si>
    <t xml:space="preserve">Nigeria </t>
  </si>
  <si>
    <t xml:space="preserve">Pakistan </t>
  </si>
  <si>
    <t>Palestina</t>
  </si>
  <si>
    <t xml:space="preserve">Samoa </t>
  </si>
  <si>
    <t xml:space="preserve">Senegal </t>
  </si>
  <si>
    <t xml:space="preserve">Sierra Leone </t>
  </si>
  <si>
    <t>Singapur</t>
  </si>
  <si>
    <t xml:space="preserve">Sri Lanka </t>
  </si>
  <si>
    <t xml:space="preserve">Sudan </t>
  </si>
  <si>
    <t>Surinam</t>
  </si>
  <si>
    <t xml:space="preserve">Togo </t>
  </si>
  <si>
    <t xml:space="preserve">Tonga </t>
  </si>
  <si>
    <t xml:space="preserve">Turkmenistan </t>
  </si>
  <si>
    <t xml:space="preserve">Uganda </t>
  </si>
  <si>
    <t xml:space="preserve">Vanuatu </t>
  </si>
  <si>
    <t xml:space="preserve">Vietnam </t>
  </si>
  <si>
    <t xml:space="preserve">Zimbabwe </t>
  </si>
  <si>
    <t>Entitat sol·licitant / Applicant entity:</t>
  </si>
  <si>
    <t>Títol projecte / Project title:</t>
  </si>
  <si>
    <t>Escriure títol del projecte / Write down the project title</t>
  </si>
  <si>
    <t>Escriure acrònim del projecte / Write down the project acronym</t>
  </si>
  <si>
    <t>Escriure nom i cognoms de la persona investigadora / Write down the name and surnames of the researcher</t>
  </si>
  <si>
    <t>A omplir només per ACCIÓ / To fulfill by ACCIÓ</t>
  </si>
  <si>
    <t>Modalitat / Modality:</t>
  </si>
  <si>
    <t>Persona investigadora / Researcher:</t>
  </si>
  <si>
    <t>Acrònim del projecte / Acronym of the project:</t>
  </si>
  <si>
    <t>Codi ACCIÓ / ACCIÓ code:</t>
  </si>
  <si>
    <t>Personal / Staff</t>
  </si>
  <si>
    <t>Entrada / Incoming</t>
  </si>
  <si>
    <t>Sortida i retorn / Outgoing and return</t>
  </si>
  <si>
    <t>Màxim subvencionable / Maximum eligible cost</t>
  </si>
  <si>
    <t>Concepte / Concept</t>
  </si>
  <si>
    <t>Despeses de personal / Staff costs</t>
  </si>
  <si>
    <t>Cost subvencionable previst / Previewed eligible costs</t>
  </si>
  <si>
    <t>ACCIÓ 
Cost subvencionable acceptat / Accepted eligible cost</t>
  </si>
  <si>
    <t>ACCIÓ
Motiu no acceptació cost / Motivation for not accepting the cost</t>
  </si>
  <si>
    <t>ACCIÓ
Ajut concedit / Amount granted</t>
  </si>
  <si>
    <t>ACCIÓ
% d'ajut / grant %</t>
  </si>
  <si>
    <t>Recerca / Research</t>
  </si>
  <si>
    <t>Mobilitat / Mobility</t>
  </si>
  <si>
    <t>Publicació en accés obert / Open acces publication</t>
  </si>
  <si>
    <t>Depén coeficient de correcció / Depends on the correction coefficient</t>
  </si>
  <si>
    <t>Cost total empresa durant vint-i-quatre mesos per a la contractació de la persona investigadora
Total labour costs for contracting the researcher for a period of twenty-four months</t>
  </si>
  <si>
    <t>Detall (breu explicació) / Detail (brief explanation)</t>
  </si>
  <si>
    <t>Seleccionar modalitat, del llistat de la casella B11, i país, del llistat de la casella C11, només en cas de modalitat de sortida i retorn. 
Select modality, from the list of cell B11, and country, from the list of cell C11 (only for outgoing and return modality).</t>
  </si>
  <si>
    <t>Coeficients de correcció del 2018-2020 PROGRAMA DE TREBALL Marie Skłodowska-Curie / Correction cofficients of the 2018-2020 WORK PROGRAMME Marie Sklodowska-Curie</t>
  </si>
  <si>
    <t>Despeses de personal - Cost total empresa / Staff costs - Total labour costs</t>
  </si>
  <si>
    <t>País / Country</t>
  </si>
  <si>
    <t>Coeficient / Coefficient</t>
  </si>
  <si>
    <t>Primer any / First year</t>
  </si>
  <si>
    <t>Albània / Albania</t>
  </si>
  <si>
    <t>Alemanya / Germany</t>
  </si>
  <si>
    <t>Algèria / Argelia</t>
  </si>
  <si>
    <t>Angola</t>
  </si>
  <si>
    <t>Armènia / Armenia</t>
  </si>
  <si>
    <t>Austràlia / Australia</t>
  </si>
  <si>
    <t>Àustria / Austria</t>
  </si>
  <si>
    <t>Aràbia Saudí / Saudi Arabia</t>
  </si>
  <si>
    <t>Azerbaidjan / Azerbaijan</t>
  </si>
  <si>
    <t>Bèlgica / Belgium</t>
  </si>
  <si>
    <t>Benín / Benin</t>
  </si>
  <si>
    <t>Bermudes / Bermuda</t>
  </si>
  <si>
    <t>Bielorússia / Belarus</t>
  </si>
  <si>
    <t>Bolívia / Bolivia</t>
  </si>
  <si>
    <t>Bòsnia i Herzegovina / Bosnia and Herzegovina</t>
  </si>
  <si>
    <t>Brasil / Brazil</t>
  </si>
  <si>
    <t>Bulgària / Bulgaria</t>
  </si>
  <si>
    <t>Cambodja / Cambodia</t>
  </si>
  <si>
    <t>Canadà / Canada</t>
  </si>
  <si>
    <t>Colòmbia / Colombia</t>
  </si>
  <si>
    <t>Corea del Sud / South Korea</t>
  </si>
  <si>
    <t>Croàcia / Croatia</t>
  </si>
  <si>
    <t>Dinamarca / Denmark</t>
  </si>
  <si>
    <t>Egipte / Egypt</t>
  </si>
  <si>
    <t>Emirats Àrabs Units / United Arab Emirates</t>
  </si>
  <si>
    <t>Equador / Ecuador</t>
  </si>
  <si>
    <t>Eslovènia / Slovenia</t>
  </si>
  <si>
    <t>Estats Units d'Amèrica / United States of America</t>
  </si>
  <si>
    <t>Estònia / Estonia</t>
  </si>
  <si>
    <t>Filipines / Philippines</t>
  </si>
  <si>
    <t>Finlàndia / Finland</t>
  </si>
  <si>
    <t>França / France</t>
  </si>
  <si>
    <t>Geòrgia / Georgia</t>
  </si>
  <si>
    <t>Grècia / Greece</t>
  </si>
  <si>
    <t>Hongria / Hungary</t>
  </si>
  <si>
    <t>Iemen / Yemen</t>
  </si>
  <si>
    <t>Illes Fèroe / Phaeroe Islands</t>
  </si>
  <si>
    <t>Illes Salomó / Salomon Islands</t>
  </si>
  <si>
    <t>Índia / India</t>
  </si>
  <si>
    <t>Indonèsia / Indonesia</t>
  </si>
  <si>
    <t>Irlanda / Ireland</t>
  </si>
  <si>
    <t>Islàndia / Iceland</t>
  </si>
  <si>
    <t>Itàlia / Italy</t>
  </si>
  <si>
    <t>Japó / Japan</t>
  </si>
  <si>
    <t>Jordània / Jordan</t>
  </si>
  <si>
    <t>Kirguizistan / Kyrgyzstan</t>
  </si>
  <si>
    <t>Letònia / Latvia</t>
  </si>
  <si>
    <t>Líban / Lebanon</t>
  </si>
  <si>
    <t>Libèria / Liberia</t>
  </si>
  <si>
    <t>Líbia / Libya</t>
  </si>
  <si>
    <t>Lituània / Lithuania</t>
  </si>
  <si>
    <t>Luxemburg / Luxembourg</t>
  </si>
  <si>
    <t>Macedònia del Nord / North Macedonia</t>
  </si>
  <si>
    <t>Malàisia / Malaysia</t>
  </si>
  <si>
    <t>Marroc / Morocco</t>
  </si>
  <si>
    <t>Maurici / Mauritius</t>
  </si>
  <si>
    <t>Mauritània / Mauritania</t>
  </si>
  <si>
    <t>Mèxic / Mexico</t>
  </si>
  <si>
    <t>Moçambic / Mozambique</t>
  </si>
  <si>
    <t>Moldàvia / Moldova</t>
  </si>
  <si>
    <t>Namíbia / Namibia</t>
  </si>
  <si>
    <t>Níger / Niger</t>
  </si>
  <si>
    <t>Noruega / Norway</t>
  </si>
  <si>
    <t>Nova Caledònia / New Caledonia</t>
  </si>
  <si>
    <t>Nova Zelanda / New Zeland</t>
  </si>
  <si>
    <t>Països Baixos / Netherlands</t>
  </si>
  <si>
    <t>Panamà / Panama</t>
  </si>
  <si>
    <t>Papua Nova Guinea / Papua New Guinea</t>
  </si>
  <si>
    <t>Paraguai / Paraguay</t>
  </si>
  <si>
    <t>Perú / Peru</t>
  </si>
  <si>
    <t>Polònia / Poland</t>
  </si>
  <si>
    <t>Regne Unit / United Kingdom</t>
  </si>
  <si>
    <t>República Eslovaca / Slovak Republic</t>
  </si>
  <si>
    <t>República Txeca / Czech Republic</t>
  </si>
  <si>
    <t>Ruanda / Rwanda</t>
  </si>
  <si>
    <t>Rússia / Russia</t>
  </si>
  <si>
    <t>Sèrbia / Serbia</t>
  </si>
  <si>
    <t>Síria / Siria</t>
  </si>
  <si>
    <t>Sudàfrica / South Africa</t>
  </si>
  <si>
    <t>Suècia / Sweden</t>
  </si>
  <si>
    <t>Suïssa / Switzerland</t>
  </si>
  <si>
    <t>Swazilàndia / Swaziland</t>
  </si>
  <si>
    <t>Tadjikistan / Tajikistan</t>
  </si>
  <si>
    <t>Tailàndia / Thailand</t>
  </si>
  <si>
    <t>Tanzània / Tanzania</t>
  </si>
  <si>
    <t>Timor Est / East Timor</t>
  </si>
  <si>
    <t>Trinitat i Tobago / Trinidad and Tobago</t>
  </si>
  <si>
    <t>Tunisia / Tunissia</t>
  </si>
  <si>
    <t>Turquia / Turkey</t>
  </si>
  <si>
    <t>Txad / Chad</t>
  </si>
  <si>
    <t>Ucraïna / Ukraine</t>
  </si>
  <si>
    <t>Uruguai / Uruguay</t>
  </si>
  <si>
    <t>Veneçuela / Venezuela</t>
  </si>
  <si>
    <t>Xile / Chile</t>
  </si>
  <si>
    <t>Xina / China</t>
  </si>
  <si>
    <t>Xipre / Cyprus</t>
  </si>
  <si>
    <t>Zàmbia / Zambia</t>
  </si>
  <si>
    <t>Escriure nom de l'entitat / Write down the name of the entity</t>
  </si>
  <si>
    <t>Convocatòria 2021 / Call 2021- Despeses subvencionables / Eligible costs</t>
  </si>
  <si>
    <t>Pressupost TECNIOSPRING</t>
  </si>
  <si>
    <t>Versió 1, 12 de febrer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</si>
</sst>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theme="3"/>
      <name val="Calibri Light"/>
      <family val="1"/>
      <scheme val="major"/>
    </font>
    <font>
      <b/>
      <sz val="18"/>
      <color theme="9" tint="-0.249977111117893"/>
      <name val="Calibri Light"/>
      <family val="1"/>
      <scheme val="major"/>
    </font>
    <font>
      <b/>
      <sz val="18"/>
      <color theme="5"/>
      <name val="Calibri Light"/>
      <family val="2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/>
      <name val="Calibri Light"/>
      <family val="2"/>
      <scheme val="major"/>
    </font>
    <font>
      <b/>
      <sz val="12"/>
      <color theme="9" tint="-0.249977111117893"/>
      <name val="Calibri Light"/>
      <family val="2"/>
      <scheme val="major"/>
    </font>
    <font>
      <b/>
      <sz val="14"/>
      <color theme="3"/>
      <name val="Calibri Light"/>
      <family val="1"/>
      <scheme val="major"/>
    </font>
    <font>
      <b/>
      <sz val="22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1E1E1E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9" fillId="0" borderId="13" applyNumberFormat="0" applyFill="0" applyAlignment="0" applyProtection="0"/>
    <xf numFmtId="0" fontId="20" fillId="0" borderId="0"/>
    <xf numFmtId="165" fontId="20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1" applyFont="1" applyBorder="1" applyAlignment="1">
      <alignment vertical="center"/>
    </xf>
    <xf numFmtId="0" fontId="3" fillId="0" borderId="0" xfId="0" applyFont="1"/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8" fillId="0" borderId="0" xfId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8" fontId="9" fillId="0" borderId="0" xfId="0" applyNumberFormat="1" applyFont="1" applyAlignment="1">
      <alignment horizontal="center" vertical="center"/>
    </xf>
    <xf numFmtId="0" fontId="14" fillId="0" borderId="0" xfId="0" applyFont="1"/>
    <xf numFmtId="0" fontId="12" fillId="0" borderId="10" xfId="0" applyFont="1" applyBorder="1" applyAlignment="1">
      <alignment horizontal="center" vertical="center"/>
    </xf>
    <xf numFmtId="8" fontId="9" fillId="0" borderId="11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0" xfId="0" applyProtection="1"/>
    <xf numFmtId="0" fontId="11" fillId="0" borderId="0" xfId="1" applyFont="1" applyAlignment="1" applyProtection="1">
      <alignment vertical="center"/>
    </xf>
    <xf numFmtId="0" fontId="2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164" fontId="5" fillId="0" borderId="1" xfId="0" applyNumberFormat="1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8" fontId="9" fillId="0" borderId="0" xfId="0" applyNumberFormat="1" applyFont="1" applyAlignment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Protection="1"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5" fillId="0" borderId="0" xfId="0" quotePrefix="1" applyFont="1" applyAlignment="1">
      <alignment horizontal="center" vertical="center" wrapText="1"/>
    </xf>
    <xf numFmtId="0" fontId="20" fillId="0" borderId="0" xfId="4"/>
    <xf numFmtId="9" fontId="9" fillId="0" borderId="12" xfId="2" applyFont="1" applyBorder="1" applyAlignment="1">
      <alignment horizontal="center" vertical="center"/>
    </xf>
    <xf numFmtId="0" fontId="21" fillId="0" borderId="0" xfId="4" applyFont="1" applyProtection="1"/>
    <xf numFmtId="0" fontId="20" fillId="0" borderId="0" xfId="4" applyProtection="1"/>
    <xf numFmtId="0" fontId="18" fillId="0" borderId="0" xfId="4" applyFont="1" applyProtection="1"/>
    <xf numFmtId="0" fontId="18" fillId="0" borderId="0" xfId="4" applyFont="1" applyAlignment="1" applyProtection="1">
      <alignment horizontal="center"/>
    </xf>
    <xf numFmtId="0" fontId="19" fillId="0" borderId="13" xfId="3" applyProtection="1"/>
    <xf numFmtId="10" fontId="19" fillId="0" borderId="13" xfId="3" applyNumberFormat="1" applyProtection="1"/>
    <xf numFmtId="164" fontId="19" fillId="0" borderId="13" xfId="3" applyNumberFormat="1" applyAlignment="1" applyProtection="1">
      <alignment horizontal="right"/>
    </xf>
    <xf numFmtId="0" fontId="22" fillId="0" borderId="0" xfId="4" applyFont="1" applyProtection="1"/>
    <xf numFmtId="10" fontId="20" fillId="0" borderId="0" xfId="4" applyNumberFormat="1" applyProtection="1"/>
    <xf numFmtId="164" fontId="0" fillId="0" borderId="0" xfId="5" applyNumberFormat="1" applyFont="1" applyProtection="1"/>
    <xf numFmtId="164" fontId="20" fillId="0" borderId="0" xfId="4" applyNumberFormat="1" applyProtection="1"/>
    <xf numFmtId="165" fontId="20" fillId="0" borderId="0" xfId="4" applyNumberFormat="1" applyProtection="1"/>
    <xf numFmtId="10" fontId="20" fillId="0" borderId="0" xfId="4" applyNumberFormat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Protection="1"/>
    <xf numFmtId="164" fontId="0" fillId="0" borderId="1" xfId="0" applyNumberForma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</xf>
    <xf numFmtId="9" fontId="5" fillId="0" borderId="1" xfId="2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9" fontId="5" fillId="0" borderId="0" xfId="2" applyFont="1" applyBorder="1" applyAlignment="1" applyProtection="1">
      <alignment horizontal="center" vertical="center" wrapText="1"/>
    </xf>
    <xf numFmtId="8" fontId="9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top" wrapText="1"/>
    </xf>
    <xf numFmtId="9" fontId="5" fillId="0" borderId="1" xfId="2" applyFont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24" fillId="0" borderId="0" xfId="4" applyFont="1" applyProtection="1"/>
    <xf numFmtId="0" fontId="10" fillId="0" borderId="2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/>
    </xf>
    <xf numFmtId="0" fontId="16" fillId="0" borderId="8" xfId="0" applyFont="1" applyBorder="1" applyProtection="1"/>
    <xf numFmtId="0" fontId="0" fillId="0" borderId="9" xfId="0" applyFont="1" applyBorder="1" applyProtection="1"/>
    <xf numFmtId="0" fontId="6" fillId="0" borderId="6" xfId="0" applyFont="1" applyBorder="1" applyAlignment="1" applyProtection="1">
      <alignment wrapText="1"/>
    </xf>
    <xf numFmtId="0" fontId="25" fillId="0" borderId="0" xfId="0" applyFont="1" applyFill="1"/>
  </cellXfs>
  <cellStyles count="6">
    <cellStyle name="Coma 2" xfId="5" xr:uid="{C00C92DE-D514-40DD-AEC4-A5BAD0CF8A57}"/>
    <cellStyle name="Normal" xfId="0" builtinId="0"/>
    <cellStyle name="Normal 2" xfId="4" xr:uid="{F0AA5844-B086-4FE3-94D1-3D2E78A77813}"/>
    <cellStyle name="Percentatge" xfId="2" builtinId="5"/>
    <cellStyle name="Títol 1" xfId="3" builtinId="16"/>
    <cellStyle name="Título 4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</xdr:colOff>
      <xdr:row>0</xdr:row>
      <xdr:rowOff>66675</xdr:rowOff>
    </xdr:from>
    <xdr:to>
      <xdr:col>2</xdr:col>
      <xdr:colOff>2445203</xdr:colOff>
      <xdr:row>2</xdr:row>
      <xdr:rowOff>87360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66675"/>
          <a:ext cx="2400753" cy="39851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88900</xdr:rowOff>
    </xdr:from>
    <xdr:to>
      <xdr:col>0</xdr:col>
      <xdr:colOff>2114550</xdr:colOff>
      <xdr:row>3</xdr:row>
      <xdr:rowOff>1331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1FABB1E8-6E9A-4AD9-A3B2-4B18AC505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8900"/>
          <a:ext cx="2000250" cy="483931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2794000</xdr:colOff>
      <xdr:row>0</xdr:row>
      <xdr:rowOff>0</xdr:rowOff>
    </xdr:from>
    <xdr:to>
      <xdr:col>1</xdr:col>
      <xdr:colOff>1858928</xdr:colOff>
      <xdr:row>3</xdr:row>
      <xdr:rowOff>88129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D16E2E18-FFDC-41D5-BFF8-49B9D6CC8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3252753" cy="662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7"/>
  <sheetViews>
    <sheetView tabSelected="1" view="pageLayout" zoomScaleNormal="75" workbookViewId="0">
      <selection activeCell="B11" sqref="B11"/>
    </sheetView>
  </sheetViews>
  <sheetFormatPr defaultColWidth="11.453125" defaultRowHeight="14.5" x14ac:dyDescent="0.35"/>
  <cols>
    <col min="1" max="1" width="62.81640625" customWidth="1"/>
    <col min="2" max="2" width="35.1796875" customWidth="1"/>
    <col min="3" max="3" width="60.81640625" customWidth="1"/>
    <col min="4" max="4" width="39.453125" customWidth="1"/>
    <col min="5" max="5" width="60.81640625" customWidth="1"/>
    <col min="6" max="6" width="21.453125" style="3" customWidth="1"/>
    <col min="7" max="7" width="9.81640625" style="3" bestFit="1" customWidth="1"/>
  </cols>
  <sheetData>
    <row r="1" spans="1:7" x14ac:dyDescent="0.35">
      <c r="A1" s="16"/>
      <c r="B1" s="16"/>
      <c r="C1" s="16"/>
      <c r="D1" s="16"/>
      <c r="E1" s="16"/>
      <c r="F1" s="16"/>
      <c r="G1" s="16"/>
    </row>
    <row r="2" spans="1:7" x14ac:dyDescent="0.35">
      <c r="A2" s="16"/>
      <c r="B2" s="16"/>
      <c r="C2" s="16"/>
      <c r="D2" s="16"/>
      <c r="E2" s="16"/>
      <c r="F2" s="16"/>
      <c r="G2" s="16"/>
    </row>
    <row r="3" spans="1:7" x14ac:dyDescent="0.35">
      <c r="A3" s="16"/>
      <c r="B3" s="16"/>
      <c r="C3" s="16"/>
      <c r="D3" s="16"/>
      <c r="E3" s="16"/>
      <c r="F3" s="16"/>
      <c r="G3" s="16"/>
    </row>
    <row r="4" spans="1:7" x14ac:dyDescent="0.35">
      <c r="A4" s="16"/>
      <c r="B4" s="16"/>
      <c r="C4" s="16"/>
      <c r="D4" s="16"/>
      <c r="E4" s="16"/>
      <c r="F4" s="16"/>
      <c r="G4" s="16"/>
    </row>
    <row r="5" spans="1:7" ht="28.5" x14ac:dyDescent="0.55000000000000004">
      <c r="A5" s="17" t="s">
        <v>186</v>
      </c>
      <c r="B5" s="16"/>
      <c r="C5" s="18"/>
      <c r="D5" s="16"/>
      <c r="E5" s="16"/>
      <c r="F5" s="16"/>
      <c r="G5" s="16"/>
    </row>
    <row r="6" spans="1:7" ht="24" thickBot="1" x14ac:dyDescent="0.6">
      <c r="A6" s="18"/>
      <c r="B6" s="16"/>
      <c r="C6" s="18"/>
      <c r="D6" s="16"/>
      <c r="E6" s="16"/>
      <c r="F6" s="16"/>
      <c r="G6" s="16"/>
    </row>
    <row r="7" spans="1:7" s="3" customFormat="1" ht="18.5" x14ac:dyDescent="0.35">
      <c r="A7" s="80" t="s">
        <v>55</v>
      </c>
      <c r="B7" s="40" t="s">
        <v>185</v>
      </c>
      <c r="C7" s="32"/>
      <c r="D7" s="30"/>
      <c r="F7" s="45"/>
      <c r="G7" s="45"/>
    </row>
    <row r="8" spans="1:7" s="3" customFormat="1" ht="18.5" x14ac:dyDescent="0.35">
      <c r="A8" s="81" t="s">
        <v>56</v>
      </c>
      <c r="B8" s="41" t="s">
        <v>57</v>
      </c>
      <c r="C8" s="33"/>
      <c r="D8" s="31"/>
      <c r="F8" s="45"/>
      <c r="G8" s="45"/>
    </row>
    <row r="9" spans="1:7" s="3" customFormat="1" ht="18.5" x14ac:dyDescent="0.35">
      <c r="A9" s="81" t="s">
        <v>63</v>
      </c>
      <c r="B9" s="41" t="s">
        <v>58</v>
      </c>
      <c r="C9" s="33"/>
      <c r="D9" s="31"/>
      <c r="E9" s="43"/>
      <c r="F9" s="45"/>
      <c r="G9" s="45"/>
    </row>
    <row r="10" spans="1:7" s="3" customFormat="1" ht="18.5" x14ac:dyDescent="0.35">
      <c r="A10" s="81" t="s">
        <v>62</v>
      </c>
      <c r="B10" s="41" t="s">
        <v>59</v>
      </c>
      <c r="C10" s="33"/>
      <c r="D10" s="31"/>
      <c r="F10" s="45"/>
      <c r="G10" s="45"/>
    </row>
    <row r="11" spans="1:7" s="3" customFormat="1" ht="87" x14ac:dyDescent="0.35">
      <c r="A11" s="38" t="s">
        <v>61</v>
      </c>
      <c r="B11" s="42"/>
      <c r="C11" s="44"/>
      <c r="D11" s="85" t="s">
        <v>82</v>
      </c>
      <c r="E11" s="37"/>
      <c r="F11" s="46"/>
      <c r="G11" s="46"/>
    </row>
    <row r="12" spans="1:7" s="3" customFormat="1" ht="19" thickBot="1" x14ac:dyDescent="0.4">
      <c r="A12" s="39" t="s">
        <v>64</v>
      </c>
      <c r="B12" s="82" t="s">
        <v>60</v>
      </c>
      <c r="C12" s="83"/>
      <c r="D12" s="84"/>
      <c r="F12" s="45"/>
      <c r="G12" s="45"/>
    </row>
    <row r="13" spans="1:7" s="3" customFormat="1" ht="23.5" x14ac:dyDescent="0.55000000000000004">
      <c r="A13" s="4"/>
      <c r="C13" s="4"/>
    </row>
    <row r="14" spans="1:7" s="3" customFormat="1" ht="23.5" x14ac:dyDescent="0.55000000000000004">
      <c r="A14" s="1" t="s">
        <v>65</v>
      </c>
      <c r="B14" s="2"/>
      <c r="C14" s="4"/>
    </row>
    <row r="15" spans="1:7" s="3" customFormat="1" ht="15.5" x14ac:dyDescent="0.35">
      <c r="A15" s="9" t="s">
        <v>68</v>
      </c>
    </row>
    <row r="16" spans="1:7" s="3" customFormat="1" ht="15.5" x14ac:dyDescent="0.35">
      <c r="A16" s="35" t="s">
        <v>66</v>
      </c>
      <c r="B16" s="11">
        <v>117000</v>
      </c>
      <c r="C16" s="11"/>
      <c r="D16" s="34"/>
      <c r="E16" s="11"/>
      <c r="F16" s="34"/>
      <c r="G16" s="34"/>
    </row>
    <row r="17" spans="1:7" s="3" customFormat="1" ht="15.5" x14ac:dyDescent="0.35">
      <c r="A17" s="35" t="s">
        <v>67</v>
      </c>
      <c r="B17" s="36" t="s">
        <v>79</v>
      </c>
      <c r="D17" s="34"/>
      <c r="E17" s="11"/>
      <c r="F17" s="34"/>
      <c r="G17" s="34"/>
    </row>
    <row r="18" spans="1:7" s="3" customFormat="1" ht="15.5" x14ac:dyDescent="0.35">
      <c r="A18" s="35"/>
      <c r="B18" s="36"/>
      <c r="D18" s="34"/>
      <c r="E18" s="11"/>
      <c r="F18" s="34"/>
      <c r="G18" s="34"/>
    </row>
    <row r="19" spans="1:7" s="3" customFormat="1" ht="46.5" x14ac:dyDescent="0.35">
      <c r="A19" s="26" t="s">
        <v>69</v>
      </c>
      <c r="B19" s="26" t="s">
        <v>71</v>
      </c>
      <c r="C19" s="26" t="s">
        <v>81</v>
      </c>
      <c r="D19" s="26" t="s">
        <v>72</v>
      </c>
      <c r="E19" s="26" t="s">
        <v>73</v>
      </c>
      <c r="F19" s="26" t="s">
        <v>74</v>
      </c>
      <c r="G19" s="26" t="s">
        <v>75</v>
      </c>
    </row>
    <row r="20" spans="1:7" s="3" customFormat="1" ht="58" x14ac:dyDescent="0.35">
      <c r="A20" s="63" t="s">
        <v>70</v>
      </c>
      <c r="B20" s="64" t="e">
        <f>B24</f>
        <v>#N/A</v>
      </c>
      <c r="C20" s="67" t="s">
        <v>80</v>
      </c>
      <c r="D20" s="64"/>
      <c r="E20" s="63"/>
      <c r="F20" s="64">
        <f>D20</f>
        <v>0</v>
      </c>
      <c r="G20" s="68" t="e">
        <f>F20/D20</f>
        <v>#DIV/0!</v>
      </c>
    </row>
    <row r="21" spans="1:7" s="3" customFormat="1" x14ac:dyDescent="0.35">
      <c r="A21" s="64" t="str">
        <f>IF(B11=A16,"Entrada","")</f>
        <v/>
      </c>
      <c r="B21" s="64">
        <f>IF(B11=A16,B16,0)</f>
        <v>0</v>
      </c>
      <c r="C21" s="69"/>
      <c r="D21" s="70"/>
      <c r="E21" s="69"/>
      <c r="F21" s="70"/>
      <c r="G21" s="71"/>
    </row>
    <row r="22" spans="1:7" s="3" customFormat="1" x14ac:dyDescent="0.35">
      <c r="A22" s="64" t="str">
        <f>IF(B11=A17,"Sortida i retorn","")</f>
        <v/>
      </c>
      <c r="B22" s="65"/>
      <c r="C22" s="69"/>
      <c r="D22" s="70"/>
      <c r="E22" s="69"/>
      <c r="F22" s="70"/>
      <c r="G22" s="71"/>
    </row>
    <row r="23" spans="1:7" s="3" customFormat="1" x14ac:dyDescent="0.35">
      <c r="A23" s="64" t="str">
        <f>IF(A22="Sortida i retorn",Despeses!C11,"")</f>
        <v/>
      </c>
      <c r="B23" s="66" t="e">
        <f>LOOKUP(A23,'Taula països 2020'!A8:A154,'Taula països 2020'!D8:D154)</f>
        <v>#N/A</v>
      </c>
      <c r="C23" s="69"/>
      <c r="D23" s="70"/>
      <c r="E23" s="69"/>
      <c r="F23" s="70"/>
      <c r="G23" s="71"/>
    </row>
    <row r="24" spans="1:7" s="3" customFormat="1" ht="23.5" x14ac:dyDescent="0.55000000000000004">
      <c r="A24" s="10" t="s">
        <v>1</v>
      </c>
      <c r="B24" s="11" t="e">
        <f>IF(B21&gt;0,SUM(B21),B23)</f>
        <v>#N/A</v>
      </c>
      <c r="C24" s="18"/>
      <c r="D24" s="72">
        <f>D20</f>
        <v>0</v>
      </c>
      <c r="E24" s="16"/>
      <c r="F24" s="72">
        <f>F20</f>
        <v>0</v>
      </c>
      <c r="G24" s="72"/>
    </row>
    <row r="25" spans="1:7" s="3" customFormat="1" ht="23.5" x14ac:dyDescent="0.55000000000000004">
      <c r="A25" s="4"/>
      <c r="C25" s="4"/>
    </row>
    <row r="26" spans="1:7" ht="23.5" x14ac:dyDescent="0.55000000000000004">
      <c r="A26" s="1" t="s">
        <v>76</v>
      </c>
      <c r="B26" s="2"/>
      <c r="C26" s="2"/>
      <c r="D26" s="12"/>
      <c r="E26" s="3"/>
      <c r="F26" s="12"/>
      <c r="G26" s="12"/>
    </row>
    <row r="27" spans="1:7" s="3" customFormat="1" ht="23.5" x14ac:dyDescent="0.55000000000000004">
      <c r="A27" s="9" t="s">
        <v>68</v>
      </c>
      <c r="B27" s="11">
        <v>15240</v>
      </c>
      <c r="C27" s="2"/>
    </row>
    <row r="28" spans="1:7" x14ac:dyDescent="0.35">
      <c r="A28" s="3"/>
      <c r="B28" s="3"/>
      <c r="C28" s="3"/>
      <c r="D28" s="3"/>
      <c r="E28" s="3"/>
    </row>
    <row r="29" spans="1:7" ht="46.5" x14ac:dyDescent="0.35">
      <c r="A29" s="26" t="s">
        <v>69</v>
      </c>
      <c r="B29" s="26" t="s">
        <v>71</v>
      </c>
      <c r="C29" s="26" t="s">
        <v>81</v>
      </c>
      <c r="D29" s="26" t="s">
        <v>72</v>
      </c>
      <c r="E29" s="26" t="s">
        <v>73</v>
      </c>
      <c r="F29" s="26" t="s">
        <v>74</v>
      </c>
      <c r="G29" s="26" t="s">
        <v>75</v>
      </c>
    </row>
    <row r="30" spans="1:7" s="3" customFormat="1" x14ac:dyDescent="0.35">
      <c r="A30" s="19"/>
      <c r="B30" s="20"/>
      <c r="C30" s="19"/>
      <c r="D30" s="64"/>
      <c r="E30" s="63"/>
      <c r="F30" s="64">
        <f>D30</f>
        <v>0</v>
      </c>
      <c r="G30" s="68" t="e">
        <f>F30/D30</f>
        <v>#DIV/0!</v>
      </c>
    </row>
    <row r="31" spans="1:7" s="3" customFormat="1" x14ac:dyDescent="0.35">
      <c r="A31" s="19"/>
      <c r="B31" s="20"/>
      <c r="C31" s="19"/>
      <c r="D31" s="64"/>
      <c r="E31" s="63"/>
      <c r="F31" s="64">
        <f t="shared" ref="F31:F43" si="0">D31</f>
        <v>0</v>
      </c>
      <c r="G31" s="68" t="e">
        <f t="shared" ref="G31:G43" si="1">F31/D31</f>
        <v>#DIV/0!</v>
      </c>
    </row>
    <row r="32" spans="1:7" s="3" customFormat="1" x14ac:dyDescent="0.35">
      <c r="A32" s="19"/>
      <c r="B32" s="20"/>
      <c r="C32" s="19"/>
      <c r="D32" s="64"/>
      <c r="E32" s="63"/>
      <c r="F32" s="64">
        <f t="shared" si="0"/>
        <v>0</v>
      </c>
      <c r="G32" s="68" t="e">
        <f t="shared" si="1"/>
        <v>#DIV/0!</v>
      </c>
    </row>
    <row r="33" spans="1:7" s="3" customFormat="1" x14ac:dyDescent="0.35">
      <c r="A33" s="19"/>
      <c r="B33" s="20"/>
      <c r="C33" s="19"/>
      <c r="D33" s="64"/>
      <c r="E33" s="63"/>
      <c r="F33" s="64">
        <f t="shared" si="0"/>
        <v>0</v>
      </c>
      <c r="G33" s="68" t="e">
        <f t="shared" si="1"/>
        <v>#DIV/0!</v>
      </c>
    </row>
    <row r="34" spans="1:7" s="3" customFormat="1" x14ac:dyDescent="0.35">
      <c r="A34" s="19"/>
      <c r="B34" s="20"/>
      <c r="C34" s="19"/>
      <c r="D34" s="64"/>
      <c r="E34" s="63"/>
      <c r="F34" s="64">
        <f t="shared" si="0"/>
        <v>0</v>
      </c>
      <c r="G34" s="68" t="e">
        <f t="shared" si="1"/>
        <v>#DIV/0!</v>
      </c>
    </row>
    <row r="35" spans="1:7" s="3" customFormat="1" x14ac:dyDescent="0.35">
      <c r="A35" s="19"/>
      <c r="B35" s="20"/>
      <c r="C35" s="19"/>
      <c r="D35" s="64"/>
      <c r="E35" s="63"/>
      <c r="F35" s="64">
        <f t="shared" si="0"/>
        <v>0</v>
      </c>
      <c r="G35" s="68" t="e">
        <f t="shared" si="1"/>
        <v>#DIV/0!</v>
      </c>
    </row>
    <row r="36" spans="1:7" s="3" customFormat="1" x14ac:dyDescent="0.35">
      <c r="A36" s="19"/>
      <c r="B36" s="20"/>
      <c r="C36" s="19"/>
      <c r="D36" s="64"/>
      <c r="E36" s="63"/>
      <c r="F36" s="64">
        <f t="shared" si="0"/>
        <v>0</v>
      </c>
      <c r="G36" s="68" t="e">
        <f t="shared" si="1"/>
        <v>#DIV/0!</v>
      </c>
    </row>
    <row r="37" spans="1:7" s="3" customFormat="1" x14ac:dyDescent="0.35">
      <c r="A37" s="19"/>
      <c r="B37" s="20"/>
      <c r="C37" s="19"/>
      <c r="D37" s="64"/>
      <c r="E37" s="63"/>
      <c r="F37" s="64">
        <f t="shared" si="0"/>
        <v>0</v>
      </c>
      <c r="G37" s="68" t="e">
        <f t="shared" si="1"/>
        <v>#DIV/0!</v>
      </c>
    </row>
    <row r="38" spans="1:7" s="3" customFormat="1" x14ac:dyDescent="0.35">
      <c r="A38" s="19"/>
      <c r="B38" s="20"/>
      <c r="C38" s="19"/>
      <c r="D38" s="64"/>
      <c r="E38" s="63"/>
      <c r="F38" s="64">
        <f t="shared" si="0"/>
        <v>0</v>
      </c>
      <c r="G38" s="68" t="e">
        <f t="shared" si="1"/>
        <v>#DIV/0!</v>
      </c>
    </row>
    <row r="39" spans="1:7" s="3" customFormat="1" x14ac:dyDescent="0.35">
      <c r="A39" s="19"/>
      <c r="B39" s="20"/>
      <c r="C39" s="19"/>
      <c r="D39" s="64"/>
      <c r="E39" s="63"/>
      <c r="F39" s="64">
        <f t="shared" si="0"/>
        <v>0</v>
      </c>
      <c r="G39" s="68" t="e">
        <f t="shared" si="1"/>
        <v>#DIV/0!</v>
      </c>
    </row>
    <row r="40" spans="1:7" s="3" customFormat="1" x14ac:dyDescent="0.35">
      <c r="A40" s="19"/>
      <c r="B40" s="20"/>
      <c r="C40" s="19"/>
      <c r="D40" s="64"/>
      <c r="E40" s="63"/>
      <c r="F40" s="64">
        <f t="shared" si="0"/>
        <v>0</v>
      </c>
      <c r="G40" s="68" t="e">
        <f t="shared" si="1"/>
        <v>#DIV/0!</v>
      </c>
    </row>
    <row r="41" spans="1:7" s="3" customFormat="1" x14ac:dyDescent="0.35">
      <c r="A41" s="21"/>
      <c r="B41" s="22"/>
      <c r="C41" s="19"/>
      <c r="D41" s="64"/>
      <c r="E41" s="63"/>
      <c r="F41" s="64">
        <f t="shared" si="0"/>
        <v>0</v>
      </c>
      <c r="G41" s="68" t="e">
        <f t="shared" si="1"/>
        <v>#DIV/0!</v>
      </c>
    </row>
    <row r="42" spans="1:7" s="3" customFormat="1" x14ac:dyDescent="0.35">
      <c r="A42" s="21"/>
      <c r="B42" s="23"/>
      <c r="C42" s="19"/>
      <c r="D42" s="64"/>
      <c r="E42" s="63"/>
      <c r="F42" s="64">
        <f t="shared" si="0"/>
        <v>0</v>
      </c>
      <c r="G42" s="68" t="e">
        <f t="shared" si="1"/>
        <v>#DIV/0!</v>
      </c>
    </row>
    <row r="43" spans="1:7" s="3" customFormat="1" x14ac:dyDescent="0.35">
      <c r="A43" s="21"/>
      <c r="B43" s="22"/>
      <c r="C43" s="19"/>
      <c r="D43" s="64"/>
      <c r="E43" s="63"/>
      <c r="F43" s="64">
        <f t="shared" si="0"/>
        <v>0</v>
      </c>
      <c r="G43" s="68" t="e">
        <f t="shared" si="1"/>
        <v>#DIV/0!</v>
      </c>
    </row>
    <row r="44" spans="1:7" s="3" customFormat="1" ht="15.5" x14ac:dyDescent="0.35">
      <c r="A44" s="10" t="s">
        <v>1</v>
      </c>
      <c r="B44" s="11">
        <f>SUM(B30:B43)</f>
        <v>0</v>
      </c>
      <c r="C44" s="47" t="str">
        <f>IF(B44&gt;B27,"Error","Correcte")</f>
        <v>Correcte</v>
      </c>
      <c r="D44" s="72">
        <f>SUM(D30:D43)</f>
        <v>0</v>
      </c>
      <c r="E44" s="73"/>
      <c r="F44" s="72">
        <f>SUM(F30:F43)</f>
        <v>0</v>
      </c>
      <c r="G44" s="72"/>
    </row>
    <row r="45" spans="1:7" s="3" customFormat="1" x14ac:dyDescent="0.35">
      <c r="A45" s="6"/>
      <c r="B45" s="6"/>
      <c r="C45" s="7"/>
      <c r="D45" s="7"/>
      <c r="E45" s="7"/>
      <c r="F45" s="7"/>
      <c r="G45" s="7"/>
    </row>
    <row r="46" spans="1:7" s="3" customFormat="1" ht="23.5" x14ac:dyDescent="0.55000000000000004">
      <c r="A46" s="1" t="s">
        <v>77</v>
      </c>
      <c r="B46" s="2"/>
      <c r="C46" s="2"/>
    </row>
    <row r="47" spans="1:7" s="3" customFormat="1" ht="24" customHeight="1" x14ac:dyDescent="0.35">
      <c r="A47" s="9" t="s">
        <v>68</v>
      </c>
      <c r="B47" s="11">
        <v>1920</v>
      </c>
    </row>
    <row r="48" spans="1:7" s="3" customFormat="1" ht="15.5" x14ac:dyDescent="0.35">
      <c r="A48" s="9"/>
    </row>
    <row r="49" spans="1:7" s="8" customFormat="1" ht="46.5" x14ac:dyDescent="0.35">
      <c r="A49" s="26" t="s">
        <v>69</v>
      </c>
      <c r="B49" s="26" t="s">
        <v>71</v>
      </c>
      <c r="C49" s="26" t="s">
        <v>81</v>
      </c>
      <c r="D49" s="26" t="s">
        <v>72</v>
      </c>
      <c r="E49" s="26" t="s">
        <v>73</v>
      </c>
      <c r="F49" s="26" t="s">
        <v>74</v>
      </c>
      <c r="G49" s="26" t="s">
        <v>75</v>
      </c>
    </row>
    <row r="50" spans="1:7" s="8" customFormat="1" x14ac:dyDescent="0.35">
      <c r="A50" s="24"/>
      <c r="B50" s="25"/>
      <c r="C50" s="24"/>
      <c r="D50" s="74"/>
      <c r="E50" s="63"/>
      <c r="F50" s="74">
        <f>D50</f>
        <v>0</v>
      </c>
      <c r="G50" s="75" t="e">
        <f>F50/D50</f>
        <v>#DIV/0!</v>
      </c>
    </row>
    <row r="51" spans="1:7" s="8" customFormat="1" x14ac:dyDescent="0.35">
      <c r="A51" s="24"/>
      <c r="B51" s="25"/>
      <c r="C51" s="24"/>
      <c r="D51" s="74"/>
      <c r="E51" s="63"/>
      <c r="F51" s="74">
        <f t="shared" ref="F51:F55" si="2">D51</f>
        <v>0</v>
      </c>
      <c r="G51" s="75" t="e">
        <f t="shared" ref="G51:G55" si="3">F51/D51</f>
        <v>#DIV/0!</v>
      </c>
    </row>
    <row r="52" spans="1:7" s="8" customFormat="1" x14ac:dyDescent="0.35">
      <c r="A52" s="24"/>
      <c r="B52" s="25"/>
      <c r="C52" s="24"/>
      <c r="D52" s="74"/>
      <c r="E52" s="63"/>
      <c r="F52" s="74">
        <f t="shared" si="2"/>
        <v>0</v>
      </c>
      <c r="G52" s="75" t="e">
        <f t="shared" si="3"/>
        <v>#DIV/0!</v>
      </c>
    </row>
    <row r="53" spans="1:7" s="8" customFormat="1" x14ac:dyDescent="0.35">
      <c r="A53" s="24"/>
      <c r="B53" s="25"/>
      <c r="C53" s="24"/>
      <c r="D53" s="74"/>
      <c r="E53" s="63"/>
      <c r="F53" s="74">
        <f t="shared" si="2"/>
        <v>0</v>
      </c>
      <c r="G53" s="75" t="e">
        <f t="shared" si="3"/>
        <v>#DIV/0!</v>
      </c>
    </row>
    <row r="54" spans="1:7" s="8" customFormat="1" x14ac:dyDescent="0.35">
      <c r="A54" s="24"/>
      <c r="B54" s="25"/>
      <c r="C54" s="24"/>
      <c r="D54" s="74"/>
      <c r="E54" s="63"/>
      <c r="F54" s="74">
        <f t="shared" si="2"/>
        <v>0</v>
      </c>
      <c r="G54" s="75" t="e">
        <f t="shared" si="3"/>
        <v>#DIV/0!</v>
      </c>
    </row>
    <row r="55" spans="1:7" s="8" customFormat="1" x14ac:dyDescent="0.35">
      <c r="A55" s="24"/>
      <c r="B55" s="25"/>
      <c r="C55" s="24"/>
      <c r="D55" s="74"/>
      <c r="E55" s="63"/>
      <c r="F55" s="74">
        <f t="shared" si="2"/>
        <v>0</v>
      </c>
      <c r="G55" s="75" t="e">
        <f t="shared" si="3"/>
        <v>#DIV/0!</v>
      </c>
    </row>
    <row r="56" spans="1:7" s="8" customFormat="1" ht="15.5" x14ac:dyDescent="0.35">
      <c r="A56" s="10" t="s">
        <v>1</v>
      </c>
      <c r="B56" s="11">
        <f>SUM(B50:B55)</f>
        <v>0</v>
      </c>
      <c r="C56" s="47" t="str">
        <f>IF(B56&gt;B47,"Error","Correcte")</f>
        <v>Correcte</v>
      </c>
      <c r="D56" s="72">
        <f>SUM(D50:D55)</f>
        <v>0</v>
      </c>
      <c r="E56" s="73"/>
      <c r="F56" s="72">
        <f>SUM(F50:F55)</f>
        <v>0</v>
      </c>
      <c r="G56" s="72"/>
    </row>
    <row r="57" spans="1:7" s="8" customFormat="1" x14ac:dyDescent="0.35">
      <c r="A57" s="6"/>
      <c r="B57" s="5"/>
      <c r="C57" s="5"/>
      <c r="D57" s="5"/>
      <c r="E57" s="7"/>
      <c r="F57" s="5"/>
      <c r="G57" s="5"/>
    </row>
    <row r="58" spans="1:7" s="8" customFormat="1" ht="23.5" x14ac:dyDescent="0.55000000000000004">
      <c r="A58" s="1" t="s">
        <v>78</v>
      </c>
      <c r="B58" s="2"/>
      <c r="C58" s="2"/>
      <c r="D58" s="3"/>
      <c r="E58" s="3"/>
      <c r="F58" s="3"/>
      <c r="G58" s="3"/>
    </row>
    <row r="59" spans="1:7" s="8" customFormat="1" ht="23.5" x14ac:dyDescent="0.55000000000000004">
      <c r="A59" s="9" t="s">
        <v>68</v>
      </c>
      <c r="B59" s="11">
        <v>3000</v>
      </c>
      <c r="C59" s="2"/>
      <c r="D59" s="3"/>
      <c r="E59" s="3"/>
      <c r="F59" s="3"/>
      <c r="G59" s="3"/>
    </row>
    <row r="60" spans="1:7" s="8" customFormat="1" x14ac:dyDescent="0.35">
      <c r="A60" s="3"/>
      <c r="B60" s="3"/>
      <c r="C60" s="3"/>
      <c r="D60" s="3"/>
      <c r="E60" s="3"/>
      <c r="F60" s="3"/>
      <c r="G60" s="3"/>
    </row>
    <row r="61" spans="1:7" s="8" customFormat="1" ht="46.5" x14ac:dyDescent="0.35">
      <c r="A61" s="26" t="s">
        <v>69</v>
      </c>
      <c r="B61" s="26" t="s">
        <v>71</v>
      </c>
      <c r="C61" s="26" t="s">
        <v>81</v>
      </c>
      <c r="D61" s="26" t="s">
        <v>72</v>
      </c>
      <c r="E61" s="26" t="s">
        <v>73</v>
      </c>
      <c r="F61" s="26" t="s">
        <v>74</v>
      </c>
      <c r="G61" s="26" t="s">
        <v>75</v>
      </c>
    </row>
    <row r="62" spans="1:7" s="8" customFormat="1" x14ac:dyDescent="0.35">
      <c r="A62" s="21"/>
      <c r="B62" s="20"/>
      <c r="C62" s="19"/>
      <c r="D62" s="64"/>
      <c r="E62" s="63"/>
      <c r="F62" s="64">
        <f>D62</f>
        <v>0</v>
      </c>
      <c r="G62" s="68" t="e">
        <f>F62/D62</f>
        <v>#DIV/0!</v>
      </c>
    </row>
    <row r="63" spans="1:7" s="8" customFormat="1" x14ac:dyDescent="0.35">
      <c r="A63" s="27"/>
      <c r="B63" s="23"/>
      <c r="C63" s="27"/>
      <c r="D63" s="76"/>
      <c r="E63" s="77"/>
      <c r="F63" s="64">
        <f>D63</f>
        <v>0</v>
      </c>
      <c r="G63" s="68" t="e">
        <f>F63/D63</f>
        <v>#DIV/0!</v>
      </c>
    </row>
    <row r="64" spans="1:7" s="8" customFormat="1" x14ac:dyDescent="0.35">
      <c r="A64" s="21"/>
      <c r="B64" s="22"/>
      <c r="C64" s="21"/>
      <c r="D64" s="64"/>
      <c r="E64" s="77"/>
      <c r="F64" s="64">
        <f t="shared" ref="F64:F66" si="4">D64</f>
        <v>0</v>
      </c>
      <c r="G64" s="68" t="e">
        <f t="shared" ref="G64:G66" si="5">F64/D64</f>
        <v>#DIV/0!</v>
      </c>
    </row>
    <row r="65" spans="1:7" s="8" customFormat="1" x14ac:dyDescent="0.35">
      <c r="A65" s="28"/>
      <c r="B65" s="29"/>
      <c r="C65" s="27"/>
      <c r="D65" s="76"/>
      <c r="E65" s="77"/>
      <c r="F65" s="64">
        <f t="shared" si="4"/>
        <v>0</v>
      </c>
      <c r="G65" s="68" t="e">
        <f t="shared" si="5"/>
        <v>#DIV/0!</v>
      </c>
    </row>
    <row r="66" spans="1:7" s="8" customFormat="1" x14ac:dyDescent="0.35">
      <c r="A66" s="28"/>
      <c r="B66" s="29"/>
      <c r="C66" s="27"/>
      <c r="D66" s="76"/>
      <c r="E66" s="77"/>
      <c r="F66" s="64">
        <f t="shared" si="4"/>
        <v>0</v>
      </c>
      <c r="G66" s="68" t="e">
        <f t="shared" si="5"/>
        <v>#DIV/0!</v>
      </c>
    </row>
    <row r="67" spans="1:7" s="8" customFormat="1" ht="15.5" x14ac:dyDescent="0.35">
      <c r="A67" s="10" t="s">
        <v>1</v>
      </c>
      <c r="B67" s="11">
        <f>SUM(B62:B66)</f>
        <v>0</v>
      </c>
      <c r="C67" s="47" t="str">
        <f>IF(B67&gt;B59,"Error","Correcte")</f>
        <v>Correcte</v>
      </c>
      <c r="D67" s="72">
        <f>SUM(D62:D66)</f>
        <v>0</v>
      </c>
      <c r="E67" s="73"/>
      <c r="F67" s="72">
        <f>SUM(F62:F66)</f>
        <v>0</v>
      </c>
      <c r="G67" s="72"/>
    </row>
    <row r="68" spans="1:7" x14ac:dyDescent="0.35">
      <c r="A68" s="3"/>
      <c r="B68" s="3"/>
      <c r="C68" s="3"/>
      <c r="D68" s="3"/>
      <c r="E68" s="3"/>
    </row>
    <row r="69" spans="1:7" x14ac:dyDescent="0.35">
      <c r="A69" s="3"/>
      <c r="B69" s="3"/>
      <c r="C69" s="3"/>
      <c r="D69" s="3"/>
      <c r="E69" s="3"/>
    </row>
    <row r="70" spans="1:7" x14ac:dyDescent="0.35">
      <c r="A70" s="3"/>
      <c r="B70" s="3"/>
      <c r="C70" s="3"/>
      <c r="D70" s="3"/>
      <c r="E70" s="3"/>
    </row>
    <row r="71" spans="1:7" ht="47" thickBot="1" x14ac:dyDescent="0.4">
      <c r="A71" s="3"/>
      <c r="B71" s="26" t="s">
        <v>71</v>
      </c>
      <c r="C71" s="3"/>
      <c r="D71" s="26" t="s">
        <v>72</v>
      </c>
      <c r="E71" s="3"/>
      <c r="F71" s="26" t="s">
        <v>74</v>
      </c>
      <c r="G71" s="26" t="s">
        <v>75</v>
      </c>
    </row>
    <row r="72" spans="1:7" ht="16" thickBot="1" x14ac:dyDescent="0.4">
      <c r="A72" s="13" t="s">
        <v>0</v>
      </c>
      <c r="B72" s="14" t="e">
        <f>B24+B44+B56+B67</f>
        <v>#N/A</v>
      </c>
      <c r="C72" s="15"/>
      <c r="D72" s="14">
        <f>D24+D44+D56+D67</f>
        <v>0</v>
      </c>
      <c r="E72" s="15"/>
      <c r="F72" s="14">
        <f>F24+F44+F56+F67</f>
        <v>0</v>
      </c>
      <c r="G72" s="49" t="e">
        <f>F72/D72</f>
        <v>#DIV/0!</v>
      </c>
    </row>
    <row r="73" spans="1:7" x14ac:dyDescent="0.35">
      <c r="A73" s="3"/>
      <c r="B73" s="3"/>
      <c r="C73" s="3"/>
      <c r="D73" s="3"/>
      <c r="E73" s="3"/>
    </row>
    <row r="74" spans="1:7" x14ac:dyDescent="0.35">
      <c r="A74" s="3"/>
      <c r="B74" s="3"/>
      <c r="C74" s="3"/>
      <c r="D74" s="3"/>
      <c r="E74" s="3"/>
    </row>
    <row r="75" spans="1:7" x14ac:dyDescent="0.35">
      <c r="A75" s="3"/>
      <c r="B75" s="3"/>
      <c r="C75" s="3"/>
      <c r="D75" s="3"/>
      <c r="E75" s="3"/>
    </row>
    <row r="76" spans="1:7" x14ac:dyDescent="0.35">
      <c r="A76" s="3"/>
      <c r="B76" s="3"/>
      <c r="C76" s="3"/>
      <c r="D76" s="3"/>
      <c r="E76" s="3"/>
      <c r="F76" s="86" t="s">
        <v>187</v>
      </c>
    </row>
    <row r="77" spans="1:7" x14ac:dyDescent="0.35">
      <c r="A77" s="3"/>
      <c r="B77" s="3"/>
      <c r="C77" s="3"/>
      <c r="D77" s="3"/>
      <c r="E77" s="3"/>
      <c r="F77" s="78" t="s">
        <v>188</v>
      </c>
    </row>
  </sheetData>
  <sheetProtection algorithmName="SHA-512" hashValue="M9xTUkqoNDfAH08STK7Yv0jxn9YsqkD1pczNn68p3hRlSq421yq+2BM/lh20cbgphRc1MN9V1cafnOMK49BGag==" saltValue="UVYdSR5V22KY+sqykTqYLw==" spinCount="100000" sheet="1" selectLockedCells="1"/>
  <sortState xmlns:xlrd2="http://schemas.microsoft.com/office/spreadsheetml/2017/richdata2" ref="A41:E64">
    <sortCondition ref="B41:B64"/>
  </sortState>
  <customSheetViews>
    <customSheetView guid="{20374537-9030-4C3A-B444-D39EFB149AC3}" scale="75">
      <selection activeCell="D15" sqref="D15"/>
      <pageMargins left="0" right="0" top="0" bottom="0" header="0" footer="0"/>
      <pageSetup paperSize="9" orientation="portrait" r:id="rId1"/>
    </customSheetView>
    <customSheetView guid="{8A166BC9-1289-464B-BB67-F947ABB15970}" topLeftCell="A10">
      <selection activeCell="AC22" sqref="AC22"/>
      <pageMargins left="0" right="0" top="0" bottom="0" header="0" footer="0"/>
    </customSheetView>
    <customSheetView guid="{4B150581-03A1-4238-88FF-987AD48895C9}">
      <selection activeCell="D9" sqref="D9"/>
      <pageMargins left="0" right="0" top="0" bottom="0" header="0" footer="0"/>
    </customSheetView>
    <customSheetView guid="{E838F0DB-0E9E-45AA-B3F1-F32F606138DA}" topLeftCell="A10">
      <selection activeCell="A16" sqref="A16:XFD16"/>
      <pageMargins left="0" right="0" top="0" bottom="0" header="0" footer="0"/>
    </customSheetView>
    <customSheetView guid="{867A9E0D-EFD6-4A82-A9C3-8DDB12A0880C}" topLeftCell="A7">
      <selection activeCell="E15" sqref="E15"/>
      <pageMargins left="0" right="0" top="0" bottom="0" header="0" footer="0"/>
      <pageSetup paperSize="9" orientation="portrait" r:id="rId2"/>
    </customSheetView>
    <customSheetView guid="{8F49861D-1671-423C-8454-7F86E1B60A38}">
      <selection activeCell="E14" sqref="E14"/>
      <pageMargins left="0" right="0" top="0" bottom="0" header="0" footer="0"/>
      <pageSetup paperSize="9" orientation="portrait" r:id="rId3"/>
    </customSheetView>
    <customSheetView guid="{AACDA2B4-3AFA-4063-A243-81722C61FF2B}" topLeftCell="A4">
      <selection activeCell="A10" sqref="A10:A19"/>
      <pageMargins left="0" right="0" top="0" bottom="0" header="0" footer="0"/>
      <pageSetup paperSize="9" orientation="portrait" horizontalDpi="90" verticalDpi="90" r:id="rId4"/>
    </customSheetView>
    <customSheetView guid="{70F76923-1073-49DD-9AEE-8BCBC0C13556}" topLeftCell="A13">
      <selection activeCell="E24" sqref="E24"/>
      <pageMargins left="0" right="0" top="0" bottom="0" header="0" footer="0"/>
      <pageSetup paperSize="9" orientation="portrait" r:id="rId5"/>
    </customSheetView>
  </customSheetViews>
  <conditionalFormatting sqref="C56">
    <cfRule type="containsText" dxfId="2" priority="4" operator="containsText" text="Error">
      <formula>NOT(ISERROR(SEARCH("Error",C56)))</formula>
    </cfRule>
  </conditionalFormatting>
  <conditionalFormatting sqref="C67">
    <cfRule type="containsText" dxfId="1" priority="2" operator="containsText" text="Error">
      <formula>NOT(ISERROR(SEARCH("Error",C67)))</formula>
    </cfRule>
  </conditionalFormatting>
  <conditionalFormatting sqref="C44">
    <cfRule type="containsText" dxfId="0" priority="1" operator="containsText" text="Error">
      <formula>NOT(ISERROR(SEARCH("Error",C44)))</formula>
    </cfRule>
  </conditionalFormatting>
  <dataValidations count="1">
    <dataValidation type="list" allowBlank="1" showInputMessage="1" showErrorMessage="1" sqref="B11" xr:uid="{339357CB-0351-4CDB-A5B2-70961FDA097E}">
      <formula1>$A$16:$A$17</formula1>
    </dataValidation>
  </dataValidations>
  <pageMargins left="0.2" right="0.13" top="0.35" bottom="0.75" header="0.3" footer="0.3"/>
  <pageSetup paperSize="9" scale="49" fitToHeight="0" orientation="landscape" r:id="rId6"/>
  <headerFooter>
    <oddFooter>&amp;L
&amp;R&amp;7Pressupost TECNIOSPRING
Versió 1, 12 de febrer de 2021</oddFooter>
  </headerFooter>
  <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F6BF5B-AE53-4DFB-82F8-D46DC6D7A5B4}">
          <x14:formula1>
            <xm:f>'Taula països 2020'!$A$8:$A$154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A793-376D-421C-897F-40F67BA233C7}">
  <dimension ref="A1:F154"/>
  <sheetViews>
    <sheetView zoomScaleNormal="100" zoomScaleSheetLayoutView="120" workbookViewId="0">
      <selection activeCell="B12" sqref="B12"/>
    </sheetView>
  </sheetViews>
  <sheetFormatPr defaultColWidth="11.453125" defaultRowHeight="12.5" x14ac:dyDescent="0.25"/>
  <cols>
    <col min="1" max="1" width="22.453125" style="48" bestFit="1" customWidth="1"/>
    <col min="2" max="2" width="22" style="48" bestFit="1" customWidth="1"/>
    <col min="3" max="3" width="21.54296875" style="48" bestFit="1" customWidth="1"/>
    <col min="4" max="4" width="18.1796875" style="48" bestFit="1" customWidth="1"/>
    <col min="5" max="256" width="11.453125" style="48"/>
    <col min="257" max="257" width="22.453125" style="48" bestFit="1" customWidth="1"/>
    <col min="258" max="258" width="11.453125" style="48"/>
    <col min="259" max="259" width="16.81640625" style="48" bestFit="1" customWidth="1"/>
    <col min="260" max="260" width="18.1796875" style="48" bestFit="1" customWidth="1"/>
    <col min="261" max="512" width="11.453125" style="48"/>
    <col min="513" max="513" width="22.453125" style="48" bestFit="1" customWidth="1"/>
    <col min="514" max="514" width="11.453125" style="48"/>
    <col min="515" max="515" width="16.81640625" style="48" bestFit="1" customWidth="1"/>
    <col min="516" max="516" width="18.1796875" style="48" bestFit="1" customWidth="1"/>
    <col min="517" max="768" width="11.453125" style="48"/>
    <col min="769" max="769" width="22.453125" style="48" bestFit="1" customWidth="1"/>
    <col min="770" max="770" width="11.453125" style="48"/>
    <col min="771" max="771" width="16.81640625" style="48" bestFit="1" customWidth="1"/>
    <col min="772" max="772" width="18.1796875" style="48" bestFit="1" customWidth="1"/>
    <col min="773" max="1024" width="11.453125" style="48"/>
    <col min="1025" max="1025" width="22.453125" style="48" bestFit="1" customWidth="1"/>
    <col min="1026" max="1026" width="11.453125" style="48"/>
    <col min="1027" max="1027" width="16.81640625" style="48" bestFit="1" customWidth="1"/>
    <col min="1028" max="1028" width="18.1796875" style="48" bestFit="1" customWidth="1"/>
    <col min="1029" max="1280" width="11.453125" style="48"/>
    <col min="1281" max="1281" width="22.453125" style="48" bestFit="1" customWidth="1"/>
    <col min="1282" max="1282" width="11.453125" style="48"/>
    <col min="1283" max="1283" width="16.81640625" style="48" bestFit="1" customWidth="1"/>
    <col min="1284" max="1284" width="18.1796875" style="48" bestFit="1" customWidth="1"/>
    <col min="1285" max="1536" width="11.453125" style="48"/>
    <col min="1537" max="1537" width="22.453125" style="48" bestFit="1" customWidth="1"/>
    <col min="1538" max="1538" width="11.453125" style="48"/>
    <col min="1539" max="1539" width="16.81640625" style="48" bestFit="1" customWidth="1"/>
    <col min="1540" max="1540" width="18.1796875" style="48" bestFit="1" customWidth="1"/>
    <col min="1541" max="1792" width="11.453125" style="48"/>
    <col min="1793" max="1793" width="22.453125" style="48" bestFit="1" customWidth="1"/>
    <col min="1794" max="1794" width="11.453125" style="48"/>
    <col min="1795" max="1795" width="16.81640625" style="48" bestFit="1" customWidth="1"/>
    <col min="1796" max="1796" width="18.1796875" style="48" bestFit="1" customWidth="1"/>
    <col min="1797" max="2048" width="11.453125" style="48"/>
    <col min="2049" max="2049" width="22.453125" style="48" bestFit="1" customWidth="1"/>
    <col min="2050" max="2050" width="11.453125" style="48"/>
    <col min="2051" max="2051" width="16.81640625" style="48" bestFit="1" customWidth="1"/>
    <col min="2052" max="2052" width="18.1796875" style="48" bestFit="1" customWidth="1"/>
    <col min="2053" max="2304" width="11.453125" style="48"/>
    <col min="2305" max="2305" width="22.453125" style="48" bestFit="1" customWidth="1"/>
    <col min="2306" max="2306" width="11.453125" style="48"/>
    <col min="2307" max="2307" width="16.81640625" style="48" bestFit="1" customWidth="1"/>
    <col min="2308" max="2308" width="18.1796875" style="48" bestFit="1" customWidth="1"/>
    <col min="2309" max="2560" width="11.453125" style="48"/>
    <col min="2561" max="2561" width="22.453125" style="48" bestFit="1" customWidth="1"/>
    <col min="2562" max="2562" width="11.453125" style="48"/>
    <col min="2563" max="2563" width="16.81640625" style="48" bestFit="1" customWidth="1"/>
    <col min="2564" max="2564" width="18.1796875" style="48" bestFit="1" customWidth="1"/>
    <col min="2565" max="2816" width="11.453125" style="48"/>
    <col min="2817" max="2817" width="22.453125" style="48" bestFit="1" customWidth="1"/>
    <col min="2818" max="2818" width="11.453125" style="48"/>
    <col min="2819" max="2819" width="16.81640625" style="48" bestFit="1" customWidth="1"/>
    <col min="2820" max="2820" width="18.1796875" style="48" bestFit="1" customWidth="1"/>
    <col min="2821" max="3072" width="11.453125" style="48"/>
    <col min="3073" max="3073" width="22.453125" style="48" bestFit="1" customWidth="1"/>
    <col min="3074" max="3074" width="11.453125" style="48"/>
    <col min="3075" max="3075" width="16.81640625" style="48" bestFit="1" customWidth="1"/>
    <col min="3076" max="3076" width="18.1796875" style="48" bestFit="1" customWidth="1"/>
    <col min="3077" max="3328" width="11.453125" style="48"/>
    <col min="3329" max="3329" width="22.453125" style="48" bestFit="1" customWidth="1"/>
    <col min="3330" max="3330" width="11.453125" style="48"/>
    <col min="3331" max="3331" width="16.81640625" style="48" bestFit="1" customWidth="1"/>
    <col min="3332" max="3332" width="18.1796875" style="48" bestFit="1" customWidth="1"/>
    <col min="3333" max="3584" width="11.453125" style="48"/>
    <col min="3585" max="3585" width="22.453125" style="48" bestFit="1" customWidth="1"/>
    <col min="3586" max="3586" width="11.453125" style="48"/>
    <col min="3587" max="3587" width="16.81640625" style="48" bestFit="1" customWidth="1"/>
    <col min="3588" max="3588" width="18.1796875" style="48" bestFit="1" customWidth="1"/>
    <col min="3589" max="3840" width="11.453125" style="48"/>
    <col min="3841" max="3841" width="22.453125" style="48" bestFit="1" customWidth="1"/>
    <col min="3842" max="3842" width="11.453125" style="48"/>
    <col min="3843" max="3843" width="16.81640625" style="48" bestFit="1" customWidth="1"/>
    <col min="3844" max="3844" width="18.1796875" style="48" bestFit="1" customWidth="1"/>
    <col min="3845" max="4096" width="11.453125" style="48"/>
    <col min="4097" max="4097" width="22.453125" style="48" bestFit="1" customWidth="1"/>
    <col min="4098" max="4098" width="11.453125" style="48"/>
    <col min="4099" max="4099" width="16.81640625" style="48" bestFit="1" customWidth="1"/>
    <col min="4100" max="4100" width="18.1796875" style="48" bestFit="1" customWidth="1"/>
    <col min="4101" max="4352" width="11.453125" style="48"/>
    <col min="4353" max="4353" width="22.453125" style="48" bestFit="1" customWidth="1"/>
    <col min="4354" max="4354" width="11.453125" style="48"/>
    <col min="4355" max="4355" width="16.81640625" style="48" bestFit="1" customWidth="1"/>
    <col min="4356" max="4356" width="18.1796875" style="48" bestFit="1" customWidth="1"/>
    <col min="4357" max="4608" width="11.453125" style="48"/>
    <col min="4609" max="4609" width="22.453125" style="48" bestFit="1" customWidth="1"/>
    <col min="4610" max="4610" width="11.453125" style="48"/>
    <col min="4611" max="4611" width="16.81640625" style="48" bestFit="1" customWidth="1"/>
    <col min="4612" max="4612" width="18.1796875" style="48" bestFit="1" customWidth="1"/>
    <col min="4613" max="4864" width="11.453125" style="48"/>
    <col min="4865" max="4865" width="22.453125" style="48" bestFit="1" customWidth="1"/>
    <col min="4866" max="4866" width="11.453125" style="48"/>
    <col min="4867" max="4867" width="16.81640625" style="48" bestFit="1" customWidth="1"/>
    <col min="4868" max="4868" width="18.1796875" style="48" bestFit="1" customWidth="1"/>
    <col min="4869" max="5120" width="11.453125" style="48"/>
    <col min="5121" max="5121" width="22.453125" style="48" bestFit="1" customWidth="1"/>
    <col min="5122" max="5122" width="11.453125" style="48"/>
    <col min="5123" max="5123" width="16.81640625" style="48" bestFit="1" customWidth="1"/>
    <col min="5124" max="5124" width="18.1796875" style="48" bestFit="1" customWidth="1"/>
    <col min="5125" max="5376" width="11.453125" style="48"/>
    <col min="5377" max="5377" width="22.453125" style="48" bestFit="1" customWidth="1"/>
    <col min="5378" max="5378" width="11.453125" style="48"/>
    <col min="5379" max="5379" width="16.81640625" style="48" bestFit="1" customWidth="1"/>
    <col min="5380" max="5380" width="18.1796875" style="48" bestFit="1" customWidth="1"/>
    <col min="5381" max="5632" width="11.453125" style="48"/>
    <col min="5633" max="5633" width="22.453125" style="48" bestFit="1" customWidth="1"/>
    <col min="5634" max="5634" width="11.453125" style="48"/>
    <col min="5635" max="5635" width="16.81640625" style="48" bestFit="1" customWidth="1"/>
    <col min="5636" max="5636" width="18.1796875" style="48" bestFit="1" customWidth="1"/>
    <col min="5637" max="5888" width="11.453125" style="48"/>
    <col min="5889" max="5889" width="22.453125" style="48" bestFit="1" customWidth="1"/>
    <col min="5890" max="5890" width="11.453125" style="48"/>
    <col min="5891" max="5891" width="16.81640625" style="48" bestFit="1" customWidth="1"/>
    <col min="5892" max="5892" width="18.1796875" style="48" bestFit="1" customWidth="1"/>
    <col min="5893" max="6144" width="11.453125" style="48"/>
    <col min="6145" max="6145" width="22.453125" style="48" bestFit="1" customWidth="1"/>
    <col min="6146" max="6146" width="11.453125" style="48"/>
    <col min="6147" max="6147" width="16.81640625" style="48" bestFit="1" customWidth="1"/>
    <col min="6148" max="6148" width="18.1796875" style="48" bestFit="1" customWidth="1"/>
    <col min="6149" max="6400" width="11.453125" style="48"/>
    <col min="6401" max="6401" width="22.453125" style="48" bestFit="1" customWidth="1"/>
    <col min="6402" max="6402" width="11.453125" style="48"/>
    <col min="6403" max="6403" width="16.81640625" style="48" bestFit="1" customWidth="1"/>
    <col min="6404" max="6404" width="18.1796875" style="48" bestFit="1" customWidth="1"/>
    <col min="6405" max="6656" width="11.453125" style="48"/>
    <col min="6657" max="6657" width="22.453125" style="48" bestFit="1" customWidth="1"/>
    <col min="6658" max="6658" width="11.453125" style="48"/>
    <col min="6659" max="6659" width="16.81640625" style="48" bestFit="1" customWidth="1"/>
    <col min="6660" max="6660" width="18.1796875" style="48" bestFit="1" customWidth="1"/>
    <col min="6661" max="6912" width="11.453125" style="48"/>
    <col min="6913" max="6913" width="22.453125" style="48" bestFit="1" customWidth="1"/>
    <col min="6914" max="6914" width="11.453125" style="48"/>
    <col min="6915" max="6915" width="16.81640625" style="48" bestFit="1" customWidth="1"/>
    <col min="6916" max="6916" width="18.1796875" style="48" bestFit="1" customWidth="1"/>
    <col min="6917" max="7168" width="11.453125" style="48"/>
    <col min="7169" max="7169" width="22.453125" style="48" bestFit="1" customWidth="1"/>
    <col min="7170" max="7170" width="11.453125" style="48"/>
    <col min="7171" max="7171" width="16.81640625" style="48" bestFit="1" customWidth="1"/>
    <col min="7172" max="7172" width="18.1796875" style="48" bestFit="1" customWidth="1"/>
    <col min="7173" max="7424" width="11.453125" style="48"/>
    <col min="7425" max="7425" width="22.453125" style="48" bestFit="1" customWidth="1"/>
    <col min="7426" max="7426" width="11.453125" style="48"/>
    <col min="7427" max="7427" width="16.81640625" style="48" bestFit="1" customWidth="1"/>
    <col min="7428" max="7428" width="18.1796875" style="48" bestFit="1" customWidth="1"/>
    <col min="7429" max="7680" width="11.453125" style="48"/>
    <col min="7681" max="7681" width="22.453125" style="48" bestFit="1" customWidth="1"/>
    <col min="7682" max="7682" width="11.453125" style="48"/>
    <col min="7683" max="7683" width="16.81640625" style="48" bestFit="1" customWidth="1"/>
    <col min="7684" max="7684" width="18.1796875" style="48" bestFit="1" customWidth="1"/>
    <col min="7685" max="7936" width="11.453125" style="48"/>
    <col min="7937" max="7937" width="22.453125" style="48" bestFit="1" customWidth="1"/>
    <col min="7938" max="7938" width="11.453125" style="48"/>
    <col min="7939" max="7939" width="16.81640625" style="48" bestFit="1" customWidth="1"/>
    <col min="7940" max="7940" width="18.1796875" style="48" bestFit="1" customWidth="1"/>
    <col min="7941" max="8192" width="11.453125" style="48"/>
    <col min="8193" max="8193" width="22.453125" style="48" bestFit="1" customWidth="1"/>
    <col min="8194" max="8194" width="11.453125" style="48"/>
    <col min="8195" max="8195" width="16.81640625" style="48" bestFit="1" customWidth="1"/>
    <col min="8196" max="8196" width="18.1796875" style="48" bestFit="1" customWidth="1"/>
    <col min="8197" max="8448" width="11.453125" style="48"/>
    <col min="8449" max="8449" width="22.453125" style="48" bestFit="1" customWidth="1"/>
    <col min="8450" max="8450" width="11.453125" style="48"/>
    <col min="8451" max="8451" width="16.81640625" style="48" bestFit="1" customWidth="1"/>
    <col min="8452" max="8452" width="18.1796875" style="48" bestFit="1" customWidth="1"/>
    <col min="8453" max="8704" width="11.453125" style="48"/>
    <col min="8705" max="8705" width="22.453125" style="48" bestFit="1" customWidth="1"/>
    <col min="8706" max="8706" width="11.453125" style="48"/>
    <col min="8707" max="8707" width="16.81640625" style="48" bestFit="1" customWidth="1"/>
    <col min="8708" max="8708" width="18.1796875" style="48" bestFit="1" customWidth="1"/>
    <col min="8709" max="8960" width="11.453125" style="48"/>
    <col min="8961" max="8961" width="22.453125" style="48" bestFit="1" customWidth="1"/>
    <col min="8962" max="8962" width="11.453125" style="48"/>
    <col min="8963" max="8963" width="16.81640625" style="48" bestFit="1" customWidth="1"/>
    <col min="8964" max="8964" width="18.1796875" style="48" bestFit="1" customWidth="1"/>
    <col min="8965" max="9216" width="11.453125" style="48"/>
    <col min="9217" max="9217" width="22.453125" style="48" bestFit="1" customWidth="1"/>
    <col min="9218" max="9218" width="11.453125" style="48"/>
    <col min="9219" max="9219" width="16.81640625" style="48" bestFit="1" customWidth="1"/>
    <col min="9220" max="9220" width="18.1796875" style="48" bestFit="1" customWidth="1"/>
    <col min="9221" max="9472" width="11.453125" style="48"/>
    <col min="9473" max="9473" width="22.453125" style="48" bestFit="1" customWidth="1"/>
    <col min="9474" max="9474" width="11.453125" style="48"/>
    <col min="9475" max="9475" width="16.81640625" style="48" bestFit="1" customWidth="1"/>
    <col min="9476" max="9476" width="18.1796875" style="48" bestFit="1" customWidth="1"/>
    <col min="9477" max="9728" width="11.453125" style="48"/>
    <col min="9729" max="9729" width="22.453125" style="48" bestFit="1" customWidth="1"/>
    <col min="9730" max="9730" width="11.453125" style="48"/>
    <col min="9731" max="9731" width="16.81640625" style="48" bestFit="1" customWidth="1"/>
    <col min="9732" max="9732" width="18.1796875" style="48" bestFit="1" customWidth="1"/>
    <col min="9733" max="9984" width="11.453125" style="48"/>
    <col min="9985" max="9985" width="22.453125" style="48" bestFit="1" customWidth="1"/>
    <col min="9986" max="9986" width="11.453125" style="48"/>
    <col min="9987" max="9987" width="16.81640625" style="48" bestFit="1" customWidth="1"/>
    <col min="9988" max="9988" width="18.1796875" style="48" bestFit="1" customWidth="1"/>
    <col min="9989" max="10240" width="11.453125" style="48"/>
    <col min="10241" max="10241" width="22.453125" style="48" bestFit="1" customWidth="1"/>
    <col min="10242" max="10242" width="11.453125" style="48"/>
    <col min="10243" max="10243" width="16.81640625" style="48" bestFit="1" customWidth="1"/>
    <col min="10244" max="10244" width="18.1796875" style="48" bestFit="1" customWidth="1"/>
    <col min="10245" max="10496" width="11.453125" style="48"/>
    <col min="10497" max="10497" width="22.453125" style="48" bestFit="1" customWidth="1"/>
    <col min="10498" max="10498" width="11.453125" style="48"/>
    <col min="10499" max="10499" width="16.81640625" style="48" bestFit="1" customWidth="1"/>
    <col min="10500" max="10500" width="18.1796875" style="48" bestFit="1" customWidth="1"/>
    <col min="10501" max="10752" width="11.453125" style="48"/>
    <col min="10753" max="10753" width="22.453125" style="48" bestFit="1" customWidth="1"/>
    <col min="10754" max="10754" width="11.453125" style="48"/>
    <col min="10755" max="10755" width="16.81640625" style="48" bestFit="1" customWidth="1"/>
    <col min="10756" max="10756" width="18.1796875" style="48" bestFit="1" customWidth="1"/>
    <col min="10757" max="11008" width="11.453125" style="48"/>
    <col min="11009" max="11009" width="22.453125" style="48" bestFit="1" customWidth="1"/>
    <col min="11010" max="11010" width="11.453125" style="48"/>
    <col min="11011" max="11011" width="16.81640625" style="48" bestFit="1" customWidth="1"/>
    <col min="11012" max="11012" width="18.1796875" style="48" bestFit="1" customWidth="1"/>
    <col min="11013" max="11264" width="11.453125" style="48"/>
    <col min="11265" max="11265" width="22.453125" style="48" bestFit="1" customWidth="1"/>
    <col min="11266" max="11266" width="11.453125" style="48"/>
    <col min="11267" max="11267" width="16.81640625" style="48" bestFit="1" customWidth="1"/>
    <col min="11268" max="11268" width="18.1796875" style="48" bestFit="1" customWidth="1"/>
    <col min="11269" max="11520" width="11.453125" style="48"/>
    <col min="11521" max="11521" width="22.453125" style="48" bestFit="1" customWidth="1"/>
    <col min="11522" max="11522" width="11.453125" style="48"/>
    <col min="11523" max="11523" width="16.81640625" style="48" bestFit="1" customWidth="1"/>
    <col min="11524" max="11524" width="18.1796875" style="48" bestFit="1" customWidth="1"/>
    <col min="11525" max="11776" width="11.453125" style="48"/>
    <col min="11777" max="11777" width="22.453125" style="48" bestFit="1" customWidth="1"/>
    <col min="11778" max="11778" width="11.453125" style="48"/>
    <col min="11779" max="11779" width="16.81640625" style="48" bestFit="1" customWidth="1"/>
    <col min="11780" max="11780" width="18.1796875" style="48" bestFit="1" customWidth="1"/>
    <col min="11781" max="12032" width="11.453125" style="48"/>
    <col min="12033" max="12033" width="22.453125" style="48" bestFit="1" customWidth="1"/>
    <col min="12034" max="12034" width="11.453125" style="48"/>
    <col min="12035" max="12035" width="16.81640625" style="48" bestFit="1" customWidth="1"/>
    <col min="12036" max="12036" width="18.1796875" style="48" bestFit="1" customWidth="1"/>
    <col min="12037" max="12288" width="11.453125" style="48"/>
    <col min="12289" max="12289" width="22.453125" style="48" bestFit="1" customWidth="1"/>
    <col min="12290" max="12290" width="11.453125" style="48"/>
    <col min="12291" max="12291" width="16.81640625" style="48" bestFit="1" customWidth="1"/>
    <col min="12292" max="12292" width="18.1796875" style="48" bestFit="1" customWidth="1"/>
    <col min="12293" max="12544" width="11.453125" style="48"/>
    <col min="12545" max="12545" width="22.453125" style="48" bestFit="1" customWidth="1"/>
    <col min="12546" max="12546" width="11.453125" style="48"/>
    <col min="12547" max="12547" width="16.81640625" style="48" bestFit="1" customWidth="1"/>
    <col min="12548" max="12548" width="18.1796875" style="48" bestFit="1" customWidth="1"/>
    <col min="12549" max="12800" width="11.453125" style="48"/>
    <col min="12801" max="12801" width="22.453125" style="48" bestFit="1" customWidth="1"/>
    <col min="12802" max="12802" width="11.453125" style="48"/>
    <col min="12803" max="12803" width="16.81640625" style="48" bestFit="1" customWidth="1"/>
    <col min="12804" max="12804" width="18.1796875" style="48" bestFit="1" customWidth="1"/>
    <col min="12805" max="13056" width="11.453125" style="48"/>
    <col min="13057" max="13057" width="22.453125" style="48" bestFit="1" customWidth="1"/>
    <col min="13058" max="13058" width="11.453125" style="48"/>
    <col min="13059" max="13059" width="16.81640625" style="48" bestFit="1" customWidth="1"/>
    <col min="13060" max="13060" width="18.1796875" style="48" bestFit="1" customWidth="1"/>
    <col min="13061" max="13312" width="11.453125" style="48"/>
    <col min="13313" max="13313" width="22.453125" style="48" bestFit="1" customWidth="1"/>
    <col min="13314" max="13314" width="11.453125" style="48"/>
    <col min="13315" max="13315" width="16.81640625" style="48" bestFit="1" customWidth="1"/>
    <col min="13316" max="13316" width="18.1796875" style="48" bestFit="1" customWidth="1"/>
    <col min="13317" max="13568" width="11.453125" style="48"/>
    <col min="13569" max="13569" width="22.453125" style="48" bestFit="1" customWidth="1"/>
    <col min="13570" max="13570" width="11.453125" style="48"/>
    <col min="13571" max="13571" width="16.81640625" style="48" bestFit="1" customWidth="1"/>
    <col min="13572" max="13572" width="18.1796875" style="48" bestFit="1" customWidth="1"/>
    <col min="13573" max="13824" width="11.453125" style="48"/>
    <col min="13825" max="13825" width="22.453125" style="48" bestFit="1" customWidth="1"/>
    <col min="13826" max="13826" width="11.453125" style="48"/>
    <col min="13827" max="13827" width="16.81640625" style="48" bestFit="1" customWidth="1"/>
    <col min="13828" max="13828" width="18.1796875" style="48" bestFit="1" customWidth="1"/>
    <col min="13829" max="14080" width="11.453125" style="48"/>
    <col min="14081" max="14081" width="22.453125" style="48" bestFit="1" customWidth="1"/>
    <col min="14082" max="14082" width="11.453125" style="48"/>
    <col min="14083" max="14083" width="16.81640625" style="48" bestFit="1" customWidth="1"/>
    <col min="14084" max="14084" width="18.1796875" style="48" bestFit="1" customWidth="1"/>
    <col min="14085" max="14336" width="11.453125" style="48"/>
    <col min="14337" max="14337" width="22.453125" style="48" bestFit="1" customWidth="1"/>
    <col min="14338" max="14338" width="11.453125" style="48"/>
    <col min="14339" max="14339" width="16.81640625" style="48" bestFit="1" customWidth="1"/>
    <col min="14340" max="14340" width="18.1796875" style="48" bestFit="1" customWidth="1"/>
    <col min="14341" max="14592" width="11.453125" style="48"/>
    <col min="14593" max="14593" width="22.453125" style="48" bestFit="1" customWidth="1"/>
    <col min="14594" max="14594" width="11.453125" style="48"/>
    <col min="14595" max="14595" width="16.81640625" style="48" bestFit="1" customWidth="1"/>
    <col min="14596" max="14596" width="18.1796875" style="48" bestFit="1" customWidth="1"/>
    <col min="14597" max="14848" width="11.453125" style="48"/>
    <col min="14849" max="14849" width="22.453125" style="48" bestFit="1" customWidth="1"/>
    <col min="14850" max="14850" width="11.453125" style="48"/>
    <col min="14851" max="14851" width="16.81640625" style="48" bestFit="1" customWidth="1"/>
    <col min="14852" max="14852" width="18.1796875" style="48" bestFit="1" customWidth="1"/>
    <col min="14853" max="15104" width="11.453125" style="48"/>
    <col min="15105" max="15105" width="22.453125" style="48" bestFit="1" customWidth="1"/>
    <col min="15106" max="15106" width="11.453125" style="48"/>
    <col min="15107" max="15107" width="16.81640625" style="48" bestFit="1" customWidth="1"/>
    <col min="15108" max="15108" width="18.1796875" style="48" bestFit="1" customWidth="1"/>
    <col min="15109" max="15360" width="11.453125" style="48"/>
    <col min="15361" max="15361" width="22.453125" style="48" bestFit="1" customWidth="1"/>
    <col min="15362" max="15362" width="11.453125" style="48"/>
    <col min="15363" max="15363" width="16.81640625" style="48" bestFit="1" customWidth="1"/>
    <col min="15364" max="15364" width="18.1796875" style="48" bestFit="1" customWidth="1"/>
    <col min="15365" max="15616" width="11.453125" style="48"/>
    <col min="15617" max="15617" width="22.453125" style="48" bestFit="1" customWidth="1"/>
    <col min="15618" max="15618" width="11.453125" style="48"/>
    <col min="15619" max="15619" width="16.81640625" style="48" bestFit="1" customWidth="1"/>
    <col min="15620" max="15620" width="18.1796875" style="48" bestFit="1" customWidth="1"/>
    <col min="15621" max="15872" width="11.453125" style="48"/>
    <col min="15873" max="15873" width="22.453125" style="48" bestFit="1" customWidth="1"/>
    <col min="15874" max="15874" width="11.453125" style="48"/>
    <col min="15875" max="15875" width="16.81640625" style="48" bestFit="1" customWidth="1"/>
    <col min="15876" max="15876" width="18.1796875" style="48" bestFit="1" customWidth="1"/>
    <col min="15877" max="16128" width="11.453125" style="48"/>
    <col min="16129" max="16129" width="22.453125" style="48" bestFit="1" customWidth="1"/>
    <col min="16130" max="16130" width="11.453125" style="48"/>
    <col min="16131" max="16131" width="16.81640625" style="48" bestFit="1" customWidth="1"/>
    <col min="16132" max="16132" width="18.1796875" style="48" bestFit="1" customWidth="1"/>
    <col min="16133" max="16384" width="11.453125" style="48"/>
  </cols>
  <sheetData>
    <row r="1" spans="1:6" ht="15.5" x14ac:dyDescent="0.35">
      <c r="A1" s="50" t="s">
        <v>14</v>
      </c>
      <c r="B1" s="51"/>
      <c r="C1" s="51"/>
      <c r="D1" s="51"/>
      <c r="E1" s="51"/>
      <c r="F1" s="51"/>
    </row>
    <row r="2" spans="1:6" x14ac:dyDescent="0.25">
      <c r="A2" s="51"/>
      <c r="B2" s="51"/>
      <c r="C2" s="51"/>
      <c r="D2" s="51"/>
      <c r="E2" s="51"/>
      <c r="F2" s="51"/>
    </row>
    <row r="3" spans="1:6" ht="13" x14ac:dyDescent="0.3">
      <c r="A3" s="52" t="s">
        <v>83</v>
      </c>
      <c r="B3" s="51"/>
      <c r="C3" s="51"/>
      <c r="D3" s="51"/>
      <c r="E3" s="51"/>
      <c r="F3" s="51"/>
    </row>
    <row r="4" spans="1:6" ht="13" x14ac:dyDescent="0.3">
      <c r="A4" s="52" t="s">
        <v>84</v>
      </c>
      <c r="B4" s="51"/>
      <c r="C4" s="51"/>
      <c r="D4" s="51"/>
      <c r="E4" s="51"/>
      <c r="F4" s="51"/>
    </row>
    <row r="5" spans="1:6" ht="13" x14ac:dyDescent="0.3">
      <c r="A5" s="52"/>
      <c r="B5" s="51"/>
      <c r="C5" s="51"/>
      <c r="D5" s="51"/>
      <c r="E5" s="51"/>
      <c r="F5" s="51"/>
    </row>
    <row r="6" spans="1:6" ht="13" x14ac:dyDescent="0.3">
      <c r="A6" s="52" t="s">
        <v>85</v>
      </c>
      <c r="B6" s="53" t="s">
        <v>86</v>
      </c>
      <c r="C6" s="53" t="s">
        <v>87</v>
      </c>
      <c r="D6" s="53" t="s">
        <v>15</v>
      </c>
      <c r="E6" s="51"/>
      <c r="F6" s="51"/>
    </row>
    <row r="7" spans="1:6" ht="20" thickBot="1" x14ac:dyDescent="0.5">
      <c r="A7" s="54" t="s">
        <v>16</v>
      </c>
      <c r="B7" s="55">
        <v>0.95399999999999996</v>
      </c>
      <c r="C7" s="56">
        <v>58500</v>
      </c>
      <c r="D7" s="56">
        <v>117000</v>
      </c>
      <c r="E7" s="51"/>
      <c r="F7" s="51"/>
    </row>
    <row r="8" spans="1:6" ht="15" thickTop="1" x14ac:dyDescent="0.35">
      <c r="A8" s="57" t="s">
        <v>88</v>
      </c>
      <c r="B8" s="58">
        <v>0.65300000000000002</v>
      </c>
      <c r="C8" s="59">
        <f t="shared" ref="C8:C71" si="0">$C$7*B8/$B$7</f>
        <v>40042.452830188682</v>
      </c>
      <c r="D8" s="60">
        <f t="shared" ref="D8:D71" si="1">C8+$F$19</f>
        <v>98542.452830188675</v>
      </c>
      <c r="E8" s="51"/>
      <c r="F8" s="51"/>
    </row>
    <row r="9" spans="1:6" ht="14.5" x14ac:dyDescent="0.35">
      <c r="A9" s="57" t="s">
        <v>89</v>
      </c>
      <c r="B9" s="58">
        <v>0.97</v>
      </c>
      <c r="C9" s="59">
        <f t="shared" si="0"/>
        <v>59481.132075471702</v>
      </c>
      <c r="D9" s="60">
        <f t="shared" si="1"/>
        <v>117981.1320754717</v>
      </c>
      <c r="E9" s="51"/>
      <c r="F9" s="51"/>
    </row>
    <row r="10" spans="1:6" ht="14.5" x14ac:dyDescent="0.35">
      <c r="A10" s="57" t="s">
        <v>90</v>
      </c>
      <c r="B10" s="58">
        <v>0.74</v>
      </c>
      <c r="C10" s="59">
        <f t="shared" si="0"/>
        <v>45377.358490566039</v>
      </c>
      <c r="D10" s="60">
        <f t="shared" si="1"/>
        <v>103877.35849056604</v>
      </c>
      <c r="E10" s="51"/>
      <c r="F10" s="51"/>
    </row>
    <row r="11" spans="1:6" ht="14.5" x14ac:dyDescent="0.35">
      <c r="A11" s="57" t="s">
        <v>91</v>
      </c>
      <c r="B11" s="58">
        <v>1.2809999999999999</v>
      </c>
      <c r="C11" s="59">
        <f t="shared" si="0"/>
        <v>78551.886792452831</v>
      </c>
      <c r="D11" s="60">
        <f t="shared" si="1"/>
        <v>137051.88679245283</v>
      </c>
      <c r="E11" s="51"/>
      <c r="F11" s="51"/>
    </row>
    <row r="12" spans="1:6" ht="14.5" x14ac:dyDescent="0.35">
      <c r="A12" s="57" t="s">
        <v>95</v>
      </c>
      <c r="B12" s="58">
        <v>0.80800000000000005</v>
      </c>
      <c r="C12" s="59">
        <f t="shared" si="0"/>
        <v>49547.16981132076</v>
      </c>
      <c r="D12" s="60">
        <f t="shared" si="1"/>
        <v>108047.16981132075</v>
      </c>
      <c r="E12" s="51"/>
      <c r="F12" s="51"/>
    </row>
    <row r="13" spans="1:6" ht="14.5" x14ac:dyDescent="0.35">
      <c r="A13" s="51" t="s">
        <v>3</v>
      </c>
      <c r="B13" s="58">
        <v>0.65600000000000003</v>
      </c>
      <c r="C13" s="59">
        <f t="shared" si="0"/>
        <v>40226.415094339623</v>
      </c>
      <c r="D13" s="60">
        <f t="shared" si="1"/>
        <v>98726.415094339623</v>
      </c>
      <c r="E13" s="51"/>
      <c r="F13" s="51"/>
    </row>
    <row r="14" spans="1:6" ht="14.5" x14ac:dyDescent="0.35">
      <c r="A14" s="57" t="s">
        <v>92</v>
      </c>
      <c r="B14" s="58">
        <v>0.754</v>
      </c>
      <c r="C14" s="59">
        <f t="shared" si="0"/>
        <v>46235.849056603773</v>
      </c>
      <c r="D14" s="60">
        <f t="shared" si="1"/>
        <v>104735.84905660377</v>
      </c>
      <c r="E14" s="61"/>
      <c r="F14" s="51"/>
    </row>
    <row r="15" spans="1:6" ht="14.5" x14ac:dyDescent="0.35">
      <c r="A15" s="57" t="s">
        <v>93</v>
      </c>
      <c r="B15" s="58">
        <v>1.044</v>
      </c>
      <c r="C15" s="59">
        <f t="shared" si="0"/>
        <v>64018.867924528306</v>
      </c>
      <c r="D15" s="60">
        <f t="shared" si="1"/>
        <v>122518.86792452831</v>
      </c>
      <c r="E15" s="51"/>
      <c r="F15" s="51"/>
    </row>
    <row r="16" spans="1:6" ht="14.5" x14ac:dyDescent="0.35">
      <c r="A16" s="57" t="s">
        <v>94</v>
      </c>
      <c r="B16" s="58">
        <v>1.0669999999999999</v>
      </c>
      <c r="C16" s="59">
        <f t="shared" si="0"/>
        <v>65429.24528301887</v>
      </c>
      <c r="D16" s="60">
        <f t="shared" si="1"/>
        <v>123929.24528301887</v>
      </c>
      <c r="E16" s="51"/>
      <c r="F16" s="51"/>
    </row>
    <row r="17" spans="1:6" ht="14.5" x14ac:dyDescent="0.35">
      <c r="A17" s="57" t="s">
        <v>96</v>
      </c>
      <c r="B17" s="58">
        <v>0.88300000000000001</v>
      </c>
      <c r="C17" s="59">
        <f t="shared" si="0"/>
        <v>54146.226415094345</v>
      </c>
      <c r="D17" s="60">
        <f t="shared" si="1"/>
        <v>112646.22641509434</v>
      </c>
      <c r="E17" s="51"/>
      <c r="F17" s="51"/>
    </row>
    <row r="18" spans="1:6" ht="14.5" x14ac:dyDescent="0.35">
      <c r="A18" s="51" t="s">
        <v>17</v>
      </c>
      <c r="B18" s="58">
        <v>0.61099999999999999</v>
      </c>
      <c r="C18" s="59">
        <f t="shared" si="0"/>
        <v>37466.981132075474</v>
      </c>
      <c r="D18" s="60">
        <f t="shared" si="1"/>
        <v>95966.981132075482</v>
      </c>
      <c r="E18" s="51"/>
      <c r="F18" s="51"/>
    </row>
    <row r="19" spans="1:6" ht="14.5" x14ac:dyDescent="0.35">
      <c r="A19" s="51" t="s">
        <v>18</v>
      </c>
      <c r="B19" s="58">
        <v>1.125</v>
      </c>
      <c r="C19" s="59">
        <f t="shared" si="0"/>
        <v>68985.84905660378</v>
      </c>
      <c r="D19" s="60">
        <f t="shared" si="1"/>
        <v>127485.84905660378</v>
      </c>
      <c r="E19" s="51"/>
      <c r="F19" s="79">
        <v>58500</v>
      </c>
    </row>
    <row r="20" spans="1:6" ht="14.5" x14ac:dyDescent="0.35">
      <c r="A20" s="57" t="s">
        <v>97</v>
      </c>
      <c r="B20" s="58">
        <v>1</v>
      </c>
      <c r="C20" s="59">
        <f t="shared" si="0"/>
        <v>61320.754716981137</v>
      </c>
      <c r="D20" s="60">
        <f t="shared" si="1"/>
        <v>119820.75471698114</v>
      </c>
      <c r="E20" s="51"/>
      <c r="F20" s="51"/>
    </row>
    <row r="21" spans="1:6" ht="14.5" x14ac:dyDescent="0.35">
      <c r="A21" s="51" t="s">
        <v>19</v>
      </c>
      <c r="B21" s="58">
        <v>0.77</v>
      </c>
      <c r="C21" s="59">
        <f t="shared" si="0"/>
        <v>47216.981132075474</v>
      </c>
      <c r="D21" s="60">
        <f t="shared" si="1"/>
        <v>105716.98113207548</v>
      </c>
      <c r="E21" s="51"/>
      <c r="F21" s="51"/>
    </row>
    <row r="22" spans="1:6" ht="14.5" x14ac:dyDescent="0.35">
      <c r="A22" s="57" t="s">
        <v>98</v>
      </c>
      <c r="B22" s="58">
        <v>0.97</v>
      </c>
      <c r="C22" s="59">
        <f t="shared" si="0"/>
        <v>59481.132075471702</v>
      </c>
      <c r="D22" s="60">
        <f t="shared" si="1"/>
        <v>117981.1320754717</v>
      </c>
      <c r="E22" s="51"/>
      <c r="F22" s="51"/>
    </row>
    <row r="23" spans="1:6" ht="14.5" x14ac:dyDescent="0.35">
      <c r="A23" s="57" t="s">
        <v>99</v>
      </c>
      <c r="B23" s="58">
        <v>1.5149999999999999</v>
      </c>
      <c r="C23" s="59">
        <f t="shared" si="0"/>
        <v>92900.943396226416</v>
      </c>
      <c r="D23" s="60">
        <f t="shared" si="1"/>
        <v>151400.94339622642</v>
      </c>
      <c r="E23" s="51"/>
      <c r="F23" s="51"/>
    </row>
    <row r="24" spans="1:6" ht="14.5" x14ac:dyDescent="0.35">
      <c r="A24" s="57" t="s">
        <v>100</v>
      </c>
      <c r="B24" s="58">
        <v>0.59499999999999997</v>
      </c>
      <c r="C24" s="59">
        <f t="shared" si="0"/>
        <v>36485.849056603773</v>
      </c>
      <c r="D24" s="60">
        <f t="shared" si="1"/>
        <v>94985.849056603765</v>
      </c>
      <c r="E24" s="51"/>
      <c r="F24" s="51"/>
    </row>
    <row r="25" spans="1:6" ht="14.5" x14ac:dyDescent="0.35">
      <c r="A25" s="57" t="s">
        <v>101</v>
      </c>
      <c r="B25" s="58">
        <v>0.67500000000000004</v>
      </c>
      <c r="C25" s="59">
        <f t="shared" si="0"/>
        <v>41391.509433962266</v>
      </c>
      <c r="D25" s="60">
        <f t="shared" si="1"/>
        <v>99891.509433962259</v>
      </c>
      <c r="E25" s="51"/>
      <c r="F25" s="51"/>
    </row>
    <row r="26" spans="1:6" ht="14.5" x14ac:dyDescent="0.35">
      <c r="A26" s="57" t="s">
        <v>102</v>
      </c>
      <c r="B26" s="58">
        <v>0.69</v>
      </c>
      <c r="C26" s="59">
        <f t="shared" si="0"/>
        <v>42311.32075471698</v>
      </c>
      <c r="D26" s="60">
        <f t="shared" si="1"/>
        <v>100811.32075471699</v>
      </c>
      <c r="E26" s="51"/>
      <c r="F26" s="51"/>
    </row>
    <row r="27" spans="1:6" ht="14.5" x14ac:dyDescent="0.35">
      <c r="A27" s="51" t="s">
        <v>20</v>
      </c>
      <c r="B27" s="58">
        <v>0.51700000000000002</v>
      </c>
      <c r="C27" s="59">
        <f t="shared" si="0"/>
        <v>31702.830188679247</v>
      </c>
      <c r="D27" s="60">
        <f t="shared" si="1"/>
        <v>90202.830188679247</v>
      </c>
      <c r="E27" s="51"/>
      <c r="F27" s="51"/>
    </row>
    <row r="28" spans="1:6" ht="14.5" x14ac:dyDescent="0.35">
      <c r="A28" s="57" t="s">
        <v>103</v>
      </c>
      <c r="B28" s="58">
        <v>0.97899999999999998</v>
      </c>
      <c r="C28" s="59">
        <f t="shared" si="0"/>
        <v>60033.018867924533</v>
      </c>
      <c r="D28" s="60">
        <f t="shared" si="1"/>
        <v>118533.01886792453</v>
      </c>
      <c r="E28" s="51"/>
      <c r="F28" s="51"/>
    </row>
    <row r="29" spans="1:6" ht="14.5" x14ac:dyDescent="0.35">
      <c r="A29" s="57" t="s">
        <v>104</v>
      </c>
      <c r="B29" s="58">
        <v>0.62</v>
      </c>
      <c r="C29" s="59">
        <f t="shared" si="0"/>
        <v>38018.867924528306</v>
      </c>
      <c r="D29" s="60">
        <f t="shared" si="1"/>
        <v>96518.867924528313</v>
      </c>
      <c r="E29" s="51"/>
      <c r="F29" s="51"/>
    </row>
    <row r="30" spans="1:6" ht="14.5" x14ac:dyDescent="0.35">
      <c r="A30" s="51" t="s">
        <v>21</v>
      </c>
      <c r="B30" s="58">
        <v>0.96599999999999997</v>
      </c>
      <c r="C30" s="59">
        <f t="shared" si="0"/>
        <v>59235.849056603773</v>
      </c>
      <c r="D30" s="60">
        <f t="shared" si="1"/>
        <v>117735.84905660377</v>
      </c>
      <c r="E30" s="51"/>
      <c r="F30" s="51"/>
    </row>
    <row r="31" spans="1:6" ht="14.5" x14ac:dyDescent="0.35">
      <c r="A31" s="51" t="s">
        <v>22</v>
      </c>
      <c r="B31" s="58">
        <v>0.74199999999999999</v>
      </c>
      <c r="C31" s="59">
        <f t="shared" si="0"/>
        <v>45500</v>
      </c>
      <c r="D31" s="60">
        <f t="shared" si="1"/>
        <v>104000</v>
      </c>
      <c r="E31" s="51"/>
      <c r="F31" s="51"/>
    </row>
    <row r="32" spans="1:6" ht="14.5" x14ac:dyDescent="0.35">
      <c r="A32" s="57" t="s">
        <v>105</v>
      </c>
      <c r="B32" s="58">
        <v>0.745</v>
      </c>
      <c r="C32" s="59">
        <f t="shared" si="0"/>
        <v>45683.962264150949</v>
      </c>
      <c r="D32" s="60">
        <f t="shared" si="1"/>
        <v>104183.96226415095</v>
      </c>
      <c r="E32" s="51"/>
      <c r="F32" s="51"/>
    </row>
    <row r="33" spans="1:6" ht="14.5" x14ac:dyDescent="0.35">
      <c r="A33" s="57" t="s">
        <v>106</v>
      </c>
      <c r="B33" s="58">
        <v>0.878</v>
      </c>
      <c r="C33" s="59">
        <f t="shared" si="0"/>
        <v>53839.622641509435</v>
      </c>
      <c r="D33" s="60">
        <f t="shared" si="1"/>
        <v>112339.62264150943</v>
      </c>
      <c r="E33" s="51"/>
      <c r="F33" s="51"/>
    </row>
    <row r="34" spans="1:6" ht="14.5" x14ac:dyDescent="0.35">
      <c r="A34" s="57" t="s">
        <v>107</v>
      </c>
      <c r="B34" s="58">
        <v>0.77900000000000003</v>
      </c>
      <c r="C34" s="59">
        <f t="shared" si="0"/>
        <v>47768.867924528306</v>
      </c>
      <c r="D34" s="60">
        <f t="shared" si="1"/>
        <v>106268.86792452831</v>
      </c>
      <c r="E34" s="51"/>
      <c r="F34" s="51"/>
    </row>
    <row r="35" spans="1:6" ht="14.5" x14ac:dyDescent="0.35">
      <c r="A35" s="57" t="s">
        <v>23</v>
      </c>
      <c r="B35" s="58">
        <v>0.69099999999999995</v>
      </c>
      <c r="C35" s="59">
        <f t="shared" si="0"/>
        <v>42372.641509433961</v>
      </c>
      <c r="D35" s="60">
        <f t="shared" si="1"/>
        <v>100872.64150943396</v>
      </c>
      <c r="E35" s="51"/>
      <c r="F35" s="51"/>
    </row>
    <row r="36" spans="1:6" ht="14.5" x14ac:dyDescent="0.35">
      <c r="A36" s="51" t="s">
        <v>24</v>
      </c>
      <c r="B36" s="58">
        <v>1.3740000000000001</v>
      </c>
      <c r="C36" s="59">
        <f t="shared" si="0"/>
        <v>84254.716981132078</v>
      </c>
      <c r="D36" s="60">
        <f t="shared" si="1"/>
        <v>142754.71698113208</v>
      </c>
      <c r="E36" s="51"/>
      <c r="F36" s="51"/>
    </row>
    <row r="37" spans="1:6" ht="14.5" x14ac:dyDescent="0.35">
      <c r="A37" s="57" t="s">
        <v>108</v>
      </c>
      <c r="B37" s="58">
        <v>0.97599999999999998</v>
      </c>
      <c r="C37" s="59">
        <f t="shared" si="0"/>
        <v>59849.056603773584</v>
      </c>
      <c r="D37" s="60">
        <f t="shared" si="1"/>
        <v>118349.05660377358</v>
      </c>
      <c r="E37" s="51"/>
      <c r="F37" s="51"/>
    </row>
    <row r="38" spans="1:6" ht="14.5" x14ac:dyDescent="0.35">
      <c r="A38" s="51" t="s">
        <v>4</v>
      </c>
      <c r="B38" s="58">
        <v>0.82099999999999995</v>
      </c>
      <c r="C38" s="59">
        <f t="shared" si="0"/>
        <v>50344.339622641513</v>
      </c>
      <c r="D38" s="60">
        <f t="shared" si="1"/>
        <v>108844.33962264151</v>
      </c>
      <c r="E38" s="51"/>
      <c r="F38" s="51"/>
    </row>
    <row r="39" spans="1:6" ht="14.5" x14ac:dyDescent="0.35">
      <c r="A39" s="57" t="s">
        <v>109</v>
      </c>
      <c r="B39" s="58">
        <v>0.83899999999999997</v>
      </c>
      <c r="C39" s="59">
        <f t="shared" si="0"/>
        <v>51448.113207547169</v>
      </c>
      <c r="D39" s="60">
        <f t="shared" si="1"/>
        <v>109948.11320754717</v>
      </c>
      <c r="E39" s="51"/>
      <c r="F39" s="51"/>
    </row>
    <row r="40" spans="1:6" ht="14.5" x14ac:dyDescent="0.35">
      <c r="A40" s="51" t="s">
        <v>5</v>
      </c>
      <c r="B40" s="58">
        <v>0.78600000000000003</v>
      </c>
      <c r="C40" s="59">
        <f t="shared" si="0"/>
        <v>48198.113207547169</v>
      </c>
      <c r="D40" s="60">
        <f t="shared" si="1"/>
        <v>106698.11320754717</v>
      </c>
      <c r="E40" s="51"/>
      <c r="F40" s="51"/>
    </row>
    <row r="41" spans="1:6" ht="14.5" x14ac:dyDescent="0.35">
      <c r="A41" s="57" t="s">
        <v>110</v>
      </c>
      <c r="B41" s="58">
        <v>1.35</v>
      </c>
      <c r="C41" s="59">
        <f t="shared" si="0"/>
        <v>82783.018867924533</v>
      </c>
      <c r="D41" s="60">
        <f t="shared" si="1"/>
        <v>141283.01886792452</v>
      </c>
      <c r="E41" s="51"/>
      <c r="F41" s="51"/>
    </row>
    <row r="42" spans="1:6" ht="14.5" x14ac:dyDescent="0.35">
      <c r="A42" s="57" t="s">
        <v>111</v>
      </c>
      <c r="B42" s="58">
        <v>0.57899999999999996</v>
      </c>
      <c r="C42" s="59">
        <f t="shared" si="0"/>
        <v>35504.716981132078</v>
      </c>
      <c r="D42" s="60">
        <f t="shared" si="1"/>
        <v>94004.716981132078</v>
      </c>
      <c r="E42" s="51"/>
      <c r="F42" s="51"/>
    </row>
    <row r="43" spans="1:6" ht="14.5" x14ac:dyDescent="0.35">
      <c r="A43" s="57" t="s">
        <v>25</v>
      </c>
      <c r="B43" s="58">
        <v>0.69599999999999995</v>
      </c>
      <c r="C43" s="59">
        <f t="shared" si="0"/>
        <v>42679.24528301887</v>
      </c>
      <c r="D43" s="60">
        <f t="shared" si="1"/>
        <v>101179.24528301887</v>
      </c>
      <c r="E43" s="51"/>
      <c r="F43" s="51"/>
    </row>
    <row r="44" spans="1:6" ht="14.5" x14ac:dyDescent="0.35">
      <c r="A44" s="57" t="s">
        <v>112</v>
      </c>
      <c r="B44" s="62">
        <v>0.91500000000000004</v>
      </c>
      <c r="C44" s="59">
        <f t="shared" si="0"/>
        <v>56108.490566037741</v>
      </c>
      <c r="D44" s="60">
        <f t="shared" si="1"/>
        <v>114608.49056603774</v>
      </c>
      <c r="E44" s="51"/>
      <c r="F44" s="51"/>
    </row>
    <row r="45" spans="1:6" ht="14.5" x14ac:dyDescent="0.35">
      <c r="A45" s="57" t="s">
        <v>113</v>
      </c>
      <c r="B45" s="58">
        <v>0.755</v>
      </c>
      <c r="C45" s="59">
        <f t="shared" si="0"/>
        <v>46297.169811320753</v>
      </c>
      <c r="D45" s="60">
        <f t="shared" si="1"/>
        <v>104797.16981132075</v>
      </c>
      <c r="E45" s="51"/>
      <c r="F45" s="51"/>
    </row>
    <row r="46" spans="1:6" ht="14.5" x14ac:dyDescent="0.35">
      <c r="A46" s="57" t="s">
        <v>114</v>
      </c>
      <c r="B46" s="58">
        <v>0.86099999999999999</v>
      </c>
      <c r="C46" s="59">
        <f t="shared" si="0"/>
        <v>52797.16981132076</v>
      </c>
      <c r="D46" s="60">
        <f t="shared" si="1"/>
        <v>111297.16981132075</v>
      </c>
      <c r="E46" s="51"/>
      <c r="F46" s="51"/>
    </row>
    <row r="47" spans="1:6" ht="14.5" x14ac:dyDescent="0.35">
      <c r="A47" s="57" t="s">
        <v>115</v>
      </c>
      <c r="B47" s="58">
        <v>0.99099999999999999</v>
      </c>
      <c r="C47" s="59">
        <f t="shared" si="0"/>
        <v>60768.867924528306</v>
      </c>
      <c r="D47" s="60">
        <f t="shared" si="1"/>
        <v>119268.86792452831</v>
      </c>
      <c r="E47" s="51"/>
      <c r="F47" s="51"/>
    </row>
    <row r="48" spans="1:6" ht="14.5" x14ac:dyDescent="0.35">
      <c r="A48" s="57" t="s">
        <v>116</v>
      </c>
      <c r="B48" s="58">
        <v>0.79400000000000004</v>
      </c>
      <c r="C48" s="59">
        <f t="shared" si="0"/>
        <v>48688.67924528302</v>
      </c>
      <c r="D48" s="60">
        <f t="shared" si="1"/>
        <v>107188.67924528301</v>
      </c>
      <c r="E48" s="51"/>
      <c r="F48" s="51"/>
    </row>
    <row r="49" spans="1:6" ht="14.5" x14ac:dyDescent="0.35">
      <c r="A49" s="57" t="s">
        <v>117</v>
      </c>
      <c r="B49" s="58">
        <v>0.73399999999999999</v>
      </c>
      <c r="C49" s="59">
        <f t="shared" si="0"/>
        <v>45009.433962264156</v>
      </c>
      <c r="D49" s="60">
        <f t="shared" si="1"/>
        <v>103509.43396226416</v>
      </c>
      <c r="E49" s="51"/>
      <c r="F49" s="51"/>
    </row>
    <row r="50" spans="1:6" ht="14.5" x14ac:dyDescent="0.35">
      <c r="A50" s="57" t="s">
        <v>118</v>
      </c>
      <c r="B50" s="58">
        <v>1.208</v>
      </c>
      <c r="C50" s="59">
        <f t="shared" si="0"/>
        <v>74075.471698113208</v>
      </c>
      <c r="D50" s="60">
        <f t="shared" si="1"/>
        <v>132575.47169811319</v>
      </c>
      <c r="E50" s="51"/>
      <c r="F50" s="51"/>
    </row>
    <row r="51" spans="1:6" ht="14.5" x14ac:dyDescent="0.35">
      <c r="A51" s="57" t="s">
        <v>119</v>
      </c>
      <c r="B51" s="58">
        <v>1.157</v>
      </c>
      <c r="C51" s="59">
        <f t="shared" si="0"/>
        <v>70948.113207547169</v>
      </c>
      <c r="D51" s="60">
        <f t="shared" si="1"/>
        <v>129448.11320754717</v>
      </c>
      <c r="E51" s="51"/>
      <c r="F51" s="51"/>
    </row>
    <row r="52" spans="1:6" ht="14.5" x14ac:dyDescent="0.35">
      <c r="A52" s="57" t="s">
        <v>120</v>
      </c>
      <c r="B52" s="58">
        <v>0.753</v>
      </c>
      <c r="C52" s="59">
        <f t="shared" si="0"/>
        <v>46174.528301886792</v>
      </c>
      <c r="D52" s="60">
        <f t="shared" si="1"/>
        <v>104674.52830188679</v>
      </c>
      <c r="E52" s="51"/>
      <c r="F52" s="51"/>
    </row>
    <row r="53" spans="1:6" ht="14.5" x14ac:dyDescent="0.35">
      <c r="A53" s="57" t="s">
        <v>121</v>
      </c>
      <c r="B53" s="58">
        <v>0.88700000000000001</v>
      </c>
      <c r="C53" s="59">
        <f t="shared" si="0"/>
        <v>54391.509433962266</v>
      </c>
      <c r="D53" s="60">
        <f t="shared" si="1"/>
        <v>112891.50943396226</v>
      </c>
      <c r="E53" s="51"/>
      <c r="F53" s="51"/>
    </row>
    <row r="54" spans="1:6" ht="14.5" x14ac:dyDescent="0.35">
      <c r="A54" s="57" t="s">
        <v>6</v>
      </c>
      <c r="B54" s="58">
        <v>0.82599999999999996</v>
      </c>
      <c r="C54" s="59">
        <f t="shared" si="0"/>
        <v>50650.943396226416</v>
      </c>
      <c r="D54" s="60">
        <f t="shared" si="1"/>
        <v>109150.94339622642</v>
      </c>
      <c r="E54" s="51"/>
      <c r="F54" s="51"/>
    </row>
    <row r="55" spans="1:6" ht="14.5" x14ac:dyDescent="0.35">
      <c r="A55" s="57" t="s">
        <v>7</v>
      </c>
      <c r="B55" s="58">
        <v>1.004</v>
      </c>
      <c r="C55" s="59">
        <f t="shared" si="0"/>
        <v>61566.037735849059</v>
      </c>
      <c r="D55" s="60">
        <f t="shared" si="1"/>
        <v>120066.03773584907</v>
      </c>
      <c r="E55" s="51"/>
      <c r="F55" s="51"/>
    </row>
    <row r="56" spans="1:6" ht="14.5" x14ac:dyDescent="0.35">
      <c r="A56" s="57" t="s">
        <v>122</v>
      </c>
      <c r="B56" s="58">
        <v>0.77400000000000002</v>
      </c>
      <c r="C56" s="59">
        <f t="shared" si="0"/>
        <v>47462.264150943396</v>
      </c>
      <c r="D56" s="60">
        <f t="shared" si="1"/>
        <v>105962.2641509434</v>
      </c>
      <c r="E56" s="51"/>
      <c r="F56" s="51"/>
    </row>
    <row r="57" spans="1:6" ht="14.5" x14ac:dyDescent="0.35">
      <c r="A57" s="57" t="s">
        <v>123</v>
      </c>
      <c r="B57" s="58">
        <v>0.81100000000000005</v>
      </c>
      <c r="C57" s="59">
        <f t="shared" si="0"/>
        <v>49731.132075471702</v>
      </c>
      <c r="D57" s="60">
        <f t="shared" si="1"/>
        <v>108231.1320754717</v>
      </c>
      <c r="E57" s="51"/>
      <c r="F57" s="51"/>
    </row>
    <row r="58" spans="1:6" ht="14.5" x14ac:dyDescent="0.35">
      <c r="A58" s="57" t="s">
        <v>124</v>
      </c>
      <c r="B58" s="58">
        <v>1.35</v>
      </c>
      <c r="C58" s="59">
        <f t="shared" si="0"/>
        <v>82783.018867924533</v>
      </c>
      <c r="D58" s="60">
        <f t="shared" si="1"/>
        <v>141283.01886792452</v>
      </c>
      <c r="E58" s="51"/>
      <c r="F58" s="51"/>
    </row>
    <row r="59" spans="1:6" ht="14.5" x14ac:dyDescent="0.35">
      <c r="A59" s="57" t="s">
        <v>125</v>
      </c>
      <c r="B59" s="58">
        <v>1.0740000000000001</v>
      </c>
      <c r="C59" s="59">
        <f t="shared" si="0"/>
        <v>65858.490566037741</v>
      </c>
      <c r="D59" s="60">
        <f t="shared" si="1"/>
        <v>124358.49056603774</v>
      </c>
      <c r="E59" s="51"/>
      <c r="F59" s="51"/>
    </row>
    <row r="60" spans="1:6" ht="14.5" x14ac:dyDescent="0.35">
      <c r="A60" s="57" t="s">
        <v>126</v>
      </c>
      <c r="B60" s="58">
        <v>0.63400000000000001</v>
      </c>
      <c r="C60" s="59">
        <f t="shared" si="0"/>
        <v>38877.358490566039</v>
      </c>
      <c r="D60" s="60">
        <f t="shared" si="1"/>
        <v>97377.358490566039</v>
      </c>
      <c r="E60" s="51"/>
      <c r="F60" s="51"/>
    </row>
    <row r="61" spans="1:6" ht="14.5" x14ac:dyDescent="0.35">
      <c r="A61" s="57" t="s">
        <v>127</v>
      </c>
      <c r="B61" s="58">
        <v>0.69799999999999995</v>
      </c>
      <c r="C61" s="59">
        <f t="shared" si="0"/>
        <v>42801.886792452831</v>
      </c>
      <c r="D61" s="60">
        <f t="shared" si="1"/>
        <v>101301.88679245283</v>
      </c>
      <c r="E61" s="51"/>
      <c r="F61" s="51"/>
    </row>
    <row r="62" spans="1:6" ht="14.5" x14ac:dyDescent="0.35">
      <c r="A62" s="57" t="s">
        <v>128</v>
      </c>
      <c r="B62" s="58">
        <v>1.1559999999999999</v>
      </c>
      <c r="C62" s="59">
        <f t="shared" si="0"/>
        <v>70886.792452830196</v>
      </c>
      <c r="D62" s="60">
        <f t="shared" si="1"/>
        <v>129386.7924528302</v>
      </c>
      <c r="E62" s="51"/>
      <c r="F62" s="51"/>
    </row>
    <row r="63" spans="1:6" ht="14.5" x14ac:dyDescent="0.35">
      <c r="A63" s="57" t="s">
        <v>129</v>
      </c>
      <c r="B63" s="58">
        <v>1.153</v>
      </c>
      <c r="C63" s="59">
        <f t="shared" si="0"/>
        <v>70702.830188679247</v>
      </c>
      <c r="D63" s="60">
        <f t="shared" si="1"/>
        <v>129202.83018867925</v>
      </c>
      <c r="E63" s="51"/>
      <c r="F63" s="51"/>
    </row>
    <row r="64" spans="1:6" ht="14.5" x14ac:dyDescent="0.35">
      <c r="A64" s="57" t="s">
        <v>8</v>
      </c>
      <c r="B64" s="58">
        <v>1.0609999999999999</v>
      </c>
      <c r="C64" s="59">
        <f t="shared" si="0"/>
        <v>65061.32075471698</v>
      </c>
      <c r="D64" s="60">
        <f t="shared" si="1"/>
        <v>123561.32075471699</v>
      </c>
      <c r="E64" s="51"/>
      <c r="F64" s="51"/>
    </row>
    <row r="65" spans="1:6" ht="14.5" x14ac:dyDescent="0.35">
      <c r="A65" s="57" t="s">
        <v>130</v>
      </c>
      <c r="B65" s="58">
        <v>1.044</v>
      </c>
      <c r="C65" s="59">
        <f t="shared" si="0"/>
        <v>64018.867924528306</v>
      </c>
      <c r="D65" s="60">
        <f t="shared" si="1"/>
        <v>122518.86792452831</v>
      </c>
      <c r="E65" s="51"/>
      <c r="F65" s="51"/>
    </row>
    <row r="66" spans="1:6" ht="14.5" x14ac:dyDescent="0.35">
      <c r="A66" s="51" t="s">
        <v>26</v>
      </c>
      <c r="B66" s="58">
        <v>0.92</v>
      </c>
      <c r="C66" s="59">
        <f t="shared" si="0"/>
        <v>56415.094339622643</v>
      </c>
      <c r="D66" s="60">
        <f t="shared" si="1"/>
        <v>114915.09433962265</v>
      </c>
      <c r="E66" s="51"/>
      <c r="F66" s="51"/>
    </row>
    <row r="67" spans="1:6" ht="14.5" x14ac:dyDescent="0.35">
      <c r="A67" s="57" t="s">
        <v>131</v>
      </c>
      <c r="B67" s="58">
        <v>1.0549999999999999</v>
      </c>
      <c r="C67" s="59">
        <f t="shared" si="0"/>
        <v>64693.396226415098</v>
      </c>
      <c r="D67" s="60">
        <f t="shared" si="1"/>
        <v>123193.39622641509</v>
      </c>
      <c r="E67" s="51"/>
      <c r="F67" s="51"/>
    </row>
    <row r="68" spans="1:6" ht="14.5" x14ac:dyDescent="0.35">
      <c r="A68" s="57" t="s">
        <v>132</v>
      </c>
      <c r="B68" s="58">
        <v>0.86499999999999999</v>
      </c>
      <c r="C68" s="59">
        <f t="shared" si="0"/>
        <v>53042.452830188682</v>
      </c>
      <c r="D68" s="60">
        <f t="shared" si="1"/>
        <v>111542.45283018867</v>
      </c>
      <c r="E68" s="51"/>
      <c r="F68" s="51"/>
    </row>
    <row r="69" spans="1:6" ht="14.5" x14ac:dyDescent="0.35">
      <c r="A69" s="51" t="s">
        <v>27</v>
      </c>
      <c r="B69" s="58">
        <v>0.81899999999999995</v>
      </c>
      <c r="C69" s="59">
        <f t="shared" si="0"/>
        <v>50221.698113207553</v>
      </c>
      <c r="D69" s="60">
        <f t="shared" si="1"/>
        <v>108721.69811320756</v>
      </c>
      <c r="E69" s="51"/>
      <c r="F69" s="51"/>
    </row>
    <row r="70" spans="1:6" ht="14.5" x14ac:dyDescent="0.35">
      <c r="A70" s="51" t="s">
        <v>28</v>
      </c>
      <c r="B70" s="58">
        <v>0.81499999999999995</v>
      </c>
      <c r="C70" s="59">
        <f t="shared" si="0"/>
        <v>49976.415094339623</v>
      </c>
      <c r="D70" s="60">
        <f t="shared" si="1"/>
        <v>108476.41509433962</v>
      </c>
      <c r="E70" s="51"/>
      <c r="F70" s="51"/>
    </row>
    <row r="71" spans="1:6" ht="14.5" x14ac:dyDescent="0.35">
      <c r="A71" s="57" t="s">
        <v>133</v>
      </c>
      <c r="B71" s="58">
        <v>0.80300000000000005</v>
      </c>
      <c r="C71" s="59">
        <f t="shared" si="0"/>
        <v>49240.566037735851</v>
      </c>
      <c r="D71" s="60">
        <f t="shared" si="1"/>
        <v>107740.56603773584</v>
      </c>
      <c r="E71" s="51"/>
      <c r="F71" s="51"/>
    </row>
    <row r="72" spans="1:6" ht="14.5" x14ac:dyDescent="0.35">
      <c r="A72" s="51" t="s">
        <v>29</v>
      </c>
      <c r="B72" s="58">
        <v>0.65500000000000003</v>
      </c>
      <c r="C72" s="59">
        <f t="shared" ref="C72:C134" si="2">$C$7*B72/$B$7</f>
        <v>40165.094339622643</v>
      </c>
      <c r="D72" s="60">
        <f t="shared" ref="D72:D134" si="3">C72+$F$19</f>
        <v>98665.09433962265</v>
      </c>
      <c r="E72" s="51"/>
      <c r="F72" s="51"/>
    </row>
    <row r="73" spans="1:6" ht="14.5" x14ac:dyDescent="0.35">
      <c r="A73" s="51" t="s">
        <v>30</v>
      </c>
      <c r="B73" s="58">
        <v>0.89200000000000002</v>
      </c>
      <c r="C73" s="59">
        <f t="shared" si="2"/>
        <v>54698.113207547169</v>
      </c>
      <c r="D73" s="60">
        <f t="shared" si="3"/>
        <v>113198.11320754717</v>
      </c>
      <c r="E73" s="51"/>
      <c r="F73" s="51"/>
    </row>
    <row r="74" spans="1:6" ht="14.5" x14ac:dyDescent="0.35">
      <c r="A74" s="51" t="s">
        <v>31</v>
      </c>
      <c r="B74" s="58">
        <v>0.48299999999999998</v>
      </c>
      <c r="C74" s="59">
        <f t="shared" si="2"/>
        <v>29617.924528301886</v>
      </c>
      <c r="D74" s="60">
        <f t="shared" si="3"/>
        <v>88117.924528301883</v>
      </c>
      <c r="E74" s="51"/>
      <c r="F74" s="51"/>
    </row>
    <row r="75" spans="1:6" ht="14.5" x14ac:dyDescent="0.35">
      <c r="A75" s="57" t="s">
        <v>134</v>
      </c>
      <c r="B75" s="58">
        <v>0.77700000000000002</v>
      </c>
      <c r="C75" s="59">
        <f t="shared" si="2"/>
        <v>47646.226415094345</v>
      </c>
      <c r="D75" s="60">
        <f t="shared" si="3"/>
        <v>106146.22641509434</v>
      </c>
      <c r="E75" s="51"/>
      <c r="F75" s="51"/>
    </row>
    <row r="76" spans="1:6" ht="14.5" x14ac:dyDescent="0.35">
      <c r="A76" s="57" t="s">
        <v>135</v>
      </c>
      <c r="B76" s="58">
        <v>0.86299999999999999</v>
      </c>
      <c r="C76" s="59">
        <f t="shared" si="2"/>
        <v>52919.811320754721</v>
      </c>
      <c r="D76" s="60">
        <f t="shared" si="3"/>
        <v>111419.81132075473</v>
      </c>
      <c r="E76" s="51"/>
      <c r="F76" s="51"/>
    </row>
    <row r="77" spans="1:6" ht="14.5" x14ac:dyDescent="0.35">
      <c r="A77" s="57" t="s">
        <v>136</v>
      </c>
      <c r="B77" s="58">
        <v>1.111</v>
      </c>
      <c r="C77" s="59">
        <f t="shared" si="2"/>
        <v>68127.358490566039</v>
      </c>
      <c r="D77" s="60">
        <f t="shared" si="3"/>
        <v>126627.35849056604</v>
      </c>
      <c r="E77" s="51"/>
      <c r="F77" s="51"/>
    </row>
    <row r="78" spans="1:6" ht="14.5" x14ac:dyDescent="0.35">
      <c r="A78" s="57" t="s">
        <v>137</v>
      </c>
      <c r="B78" s="58">
        <v>0.57599999999999996</v>
      </c>
      <c r="C78" s="59">
        <f t="shared" si="2"/>
        <v>35320.754716981137</v>
      </c>
      <c r="D78" s="60">
        <f t="shared" si="3"/>
        <v>93820.754716981144</v>
      </c>
      <c r="E78" s="51"/>
      <c r="F78" s="51"/>
    </row>
    <row r="79" spans="1:6" ht="14.5" x14ac:dyDescent="0.35">
      <c r="A79" s="51" t="s">
        <v>9</v>
      </c>
      <c r="B79" s="58">
        <v>1.212</v>
      </c>
      <c r="C79" s="59">
        <f t="shared" si="2"/>
        <v>74320.75471698113</v>
      </c>
      <c r="D79" s="60">
        <f t="shared" si="3"/>
        <v>132820.75471698114</v>
      </c>
      <c r="E79" s="51"/>
      <c r="F79" s="51"/>
    </row>
    <row r="80" spans="1:6" ht="14.5" x14ac:dyDescent="0.35">
      <c r="A80" s="57" t="s">
        <v>138</v>
      </c>
      <c r="B80" s="58">
        <v>0.72499999999999998</v>
      </c>
      <c r="C80" s="59">
        <f t="shared" si="2"/>
        <v>44457.547169811325</v>
      </c>
      <c r="D80" s="60">
        <f t="shared" si="3"/>
        <v>102957.54716981133</v>
      </c>
      <c r="E80" s="51"/>
      <c r="F80" s="51"/>
    </row>
    <row r="81" spans="1:6" ht="14.5" x14ac:dyDescent="0.35">
      <c r="A81" s="57" t="s">
        <v>139</v>
      </c>
      <c r="B81" s="58">
        <v>1</v>
      </c>
      <c r="C81" s="59">
        <f t="shared" si="2"/>
        <v>61320.754716981137</v>
      </c>
      <c r="D81" s="60">
        <f t="shared" si="3"/>
        <v>119820.75471698114</v>
      </c>
      <c r="E81" s="51"/>
      <c r="F81" s="51"/>
    </row>
    <row r="82" spans="1:6" ht="14.5" x14ac:dyDescent="0.35">
      <c r="A82" s="57" t="s">
        <v>140</v>
      </c>
      <c r="B82" s="58">
        <v>0.6</v>
      </c>
      <c r="C82" s="59">
        <f t="shared" si="2"/>
        <v>36792.452830188682</v>
      </c>
      <c r="D82" s="60">
        <f t="shared" si="3"/>
        <v>95292.452830188675</v>
      </c>
      <c r="E82" s="51"/>
      <c r="F82" s="51"/>
    </row>
    <row r="83" spans="1:6" ht="14.5" x14ac:dyDescent="0.35">
      <c r="A83" s="57" t="s">
        <v>32</v>
      </c>
      <c r="B83" s="58">
        <v>0.86</v>
      </c>
      <c r="C83" s="59">
        <f t="shared" si="2"/>
        <v>52735.849056603773</v>
      </c>
      <c r="D83" s="60">
        <f t="shared" si="3"/>
        <v>111235.84905660377</v>
      </c>
      <c r="E83" s="51"/>
      <c r="F83" s="51"/>
    </row>
    <row r="84" spans="1:6" ht="14.5" x14ac:dyDescent="0.35">
      <c r="A84" s="57" t="s">
        <v>141</v>
      </c>
      <c r="B84" s="58">
        <v>0.68799999999999994</v>
      </c>
      <c r="C84" s="59">
        <f t="shared" si="2"/>
        <v>42188.67924528302</v>
      </c>
      <c r="D84" s="60">
        <f t="shared" si="3"/>
        <v>100688.67924528301</v>
      </c>
      <c r="E84" s="51"/>
      <c r="F84" s="51"/>
    </row>
    <row r="85" spans="1:6" ht="14.5" x14ac:dyDescent="0.35">
      <c r="A85" s="51" t="s">
        <v>33</v>
      </c>
      <c r="B85" s="58">
        <v>0.68</v>
      </c>
      <c r="C85" s="59">
        <f t="shared" si="2"/>
        <v>41698.113207547169</v>
      </c>
      <c r="D85" s="60">
        <f t="shared" si="3"/>
        <v>100198.11320754717</v>
      </c>
      <c r="E85" s="51"/>
      <c r="F85" s="51"/>
    </row>
    <row r="86" spans="1:6" ht="14.5" x14ac:dyDescent="0.35">
      <c r="A86" s="51" t="s">
        <v>34</v>
      </c>
      <c r="B86" s="58">
        <v>0.94399999999999995</v>
      </c>
      <c r="C86" s="59">
        <f t="shared" si="2"/>
        <v>57886.792452830188</v>
      </c>
      <c r="D86" s="60">
        <f t="shared" si="3"/>
        <v>116386.79245283018</v>
      </c>
      <c r="E86" s="51"/>
      <c r="F86" s="51"/>
    </row>
    <row r="87" spans="1:6" ht="14.5" x14ac:dyDescent="0.35">
      <c r="A87" s="51" t="s">
        <v>2</v>
      </c>
      <c r="B87" s="58">
        <v>0.84399999999999997</v>
      </c>
      <c r="C87" s="59">
        <f t="shared" si="2"/>
        <v>51754.716981132078</v>
      </c>
      <c r="D87" s="60">
        <f t="shared" si="3"/>
        <v>110254.71698113208</v>
      </c>
      <c r="E87" s="51"/>
      <c r="F87" s="51"/>
    </row>
    <row r="88" spans="1:6" ht="14.5" x14ac:dyDescent="0.35">
      <c r="A88" s="57" t="s">
        <v>142</v>
      </c>
      <c r="B88" s="58">
        <v>0.754</v>
      </c>
      <c r="C88" s="59">
        <f t="shared" si="2"/>
        <v>46235.849056603773</v>
      </c>
      <c r="D88" s="60">
        <f t="shared" si="3"/>
        <v>104735.84905660377</v>
      </c>
      <c r="E88" s="51"/>
      <c r="F88" s="51"/>
    </row>
    <row r="89" spans="1:6" ht="14.5" x14ac:dyDescent="0.35">
      <c r="A89" s="57" t="s">
        <v>143</v>
      </c>
      <c r="B89" s="58">
        <v>0.74399999999999999</v>
      </c>
      <c r="C89" s="59">
        <f t="shared" si="2"/>
        <v>45622.641509433961</v>
      </c>
      <c r="D89" s="60">
        <f t="shared" si="3"/>
        <v>104122.64150943396</v>
      </c>
      <c r="E89" s="51"/>
      <c r="F89" s="51"/>
    </row>
    <row r="90" spans="1:6" ht="14.5" x14ac:dyDescent="0.35">
      <c r="A90" s="57" t="s">
        <v>144</v>
      </c>
      <c r="B90" s="58">
        <v>0.625</v>
      </c>
      <c r="C90" s="59">
        <f t="shared" si="2"/>
        <v>38325.471698113208</v>
      </c>
      <c r="D90" s="60">
        <f t="shared" si="3"/>
        <v>96825.471698113208</v>
      </c>
      <c r="E90" s="51"/>
      <c r="F90" s="51"/>
    </row>
    <row r="91" spans="1:6" ht="14.5" x14ac:dyDescent="0.35">
      <c r="A91" s="57" t="s">
        <v>145</v>
      </c>
      <c r="B91" s="58">
        <v>0.67100000000000004</v>
      </c>
      <c r="C91" s="59">
        <f t="shared" si="2"/>
        <v>41146.226415094345</v>
      </c>
      <c r="D91" s="60">
        <f t="shared" si="3"/>
        <v>99646.226415094337</v>
      </c>
      <c r="E91" s="51"/>
      <c r="F91" s="51"/>
    </row>
    <row r="92" spans="1:6" ht="14.5" x14ac:dyDescent="0.35">
      <c r="A92" s="57" t="s">
        <v>146</v>
      </c>
      <c r="B92" s="58">
        <v>0.71499999999999997</v>
      </c>
      <c r="C92" s="59">
        <f t="shared" si="2"/>
        <v>43844.339622641513</v>
      </c>
      <c r="D92" s="60">
        <f t="shared" si="3"/>
        <v>102344.33962264151</v>
      </c>
      <c r="E92" s="51"/>
      <c r="F92" s="51"/>
    </row>
    <row r="93" spans="1:6" ht="14.5" x14ac:dyDescent="0.35">
      <c r="A93" s="57" t="s">
        <v>147</v>
      </c>
      <c r="B93" s="58">
        <v>0.62009999999999998</v>
      </c>
      <c r="C93" s="59">
        <f t="shared" si="2"/>
        <v>38025</v>
      </c>
      <c r="D93" s="60">
        <f t="shared" si="3"/>
        <v>96525</v>
      </c>
      <c r="E93" s="51"/>
      <c r="F93" s="51"/>
    </row>
    <row r="94" spans="1:6" ht="14.5" x14ac:dyDescent="0.35">
      <c r="A94" s="57" t="s">
        <v>10</v>
      </c>
      <c r="B94" s="58">
        <v>0.64800000000000002</v>
      </c>
      <c r="C94" s="59">
        <f t="shared" si="2"/>
        <v>39735.849056603773</v>
      </c>
      <c r="D94" s="60">
        <f t="shared" si="3"/>
        <v>98235.849056603765</v>
      </c>
      <c r="E94" s="51"/>
      <c r="F94" s="51"/>
    </row>
    <row r="95" spans="1:6" ht="14.5" x14ac:dyDescent="0.35">
      <c r="A95" s="51" t="s">
        <v>35</v>
      </c>
      <c r="B95" s="58">
        <v>0.65500000000000003</v>
      </c>
      <c r="C95" s="59">
        <f t="shared" si="2"/>
        <v>40165.094339622643</v>
      </c>
      <c r="D95" s="60">
        <f t="shared" si="3"/>
        <v>98665.09433962265</v>
      </c>
      <c r="E95" s="51"/>
      <c r="F95" s="51"/>
    </row>
    <row r="96" spans="1:6" ht="14.5" x14ac:dyDescent="0.35">
      <c r="A96" s="57" t="s">
        <v>148</v>
      </c>
      <c r="B96" s="58">
        <v>0.61399999999999999</v>
      </c>
      <c r="C96" s="59">
        <f t="shared" si="2"/>
        <v>37650.943396226416</v>
      </c>
      <c r="D96" s="60">
        <f t="shared" si="3"/>
        <v>96150.943396226416</v>
      </c>
      <c r="E96" s="51"/>
      <c r="F96" s="51"/>
    </row>
    <row r="97" spans="1:6" ht="14.5" x14ac:dyDescent="0.35">
      <c r="A97" s="51" t="s">
        <v>36</v>
      </c>
      <c r="B97" s="58">
        <v>0.77</v>
      </c>
      <c r="C97" s="59">
        <f t="shared" si="2"/>
        <v>47216.981132075474</v>
      </c>
      <c r="D97" s="60">
        <f t="shared" si="3"/>
        <v>105716.98113207548</v>
      </c>
      <c r="E97" s="51"/>
      <c r="F97" s="51"/>
    </row>
    <row r="98" spans="1:6" ht="14.5" x14ac:dyDescent="0.35">
      <c r="A98" s="51" t="s">
        <v>37</v>
      </c>
      <c r="B98" s="58">
        <v>0.56499999999999995</v>
      </c>
      <c r="C98" s="59">
        <f t="shared" si="2"/>
        <v>34646.226415094345</v>
      </c>
      <c r="D98" s="60">
        <f t="shared" si="3"/>
        <v>93146.226415094337</v>
      </c>
      <c r="E98" s="51"/>
      <c r="F98" s="51"/>
    </row>
    <row r="99" spans="1:6" ht="14.5" x14ac:dyDescent="0.35">
      <c r="A99" s="57" t="s">
        <v>149</v>
      </c>
      <c r="B99" s="58">
        <v>0.84799999999999998</v>
      </c>
      <c r="C99" s="59">
        <f t="shared" si="2"/>
        <v>52000</v>
      </c>
      <c r="D99" s="60">
        <f t="shared" si="3"/>
        <v>110500</v>
      </c>
      <c r="E99" s="51"/>
      <c r="F99" s="51"/>
    </row>
    <row r="100" spans="1:6" ht="14.5" x14ac:dyDescent="0.35">
      <c r="A100" s="51" t="s">
        <v>38</v>
      </c>
      <c r="B100" s="58">
        <v>0.92600000000000005</v>
      </c>
      <c r="C100" s="59">
        <f t="shared" si="2"/>
        <v>56783.018867924533</v>
      </c>
      <c r="D100" s="60">
        <f t="shared" si="3"/>
        <v>115283.01886792453</v>
      </c>
      <c r="E100" s="51"/>
      <c r="F100" s="51"/>
    </row>
    <row r="101" spans="1:6" ht="14.5" x14ac:dyDescent="0.35">
      <c r="A101" s="57" t="s">
        <v>150</v>
      </c>
      <c r="B101" s="58">
        <v>1.306</v>
      </c>
      <c r="C101" s="59">
        <f t="shared" si="2"/>
        <v>80084.905660377364</v>
      </c>
      <c r="D101" s="60">
        <f t="shared" si="3"/>
        <v>138584.90566037735</v>
      </c>
      <c r="E101" s="51"/>
      <c r="F101" s="51"/>
    </row>
    <row r="102" spans="1:6" ht="14.5" x14ac:dyDescent="0.35">
      <c r="A102" s="57" t="s">
        <v>151</v>
      </c>
      <c r="B102" s="58">
        <v>1.1719999999999999</v>
      </c>
      <c r="C102" s="59">
        <f t="shared" si="2"/>
        <v>71867.924528301883</v>
      </c>
      <c r="D102" s="60">
        <f t="shared" si="3"/>
        <v>130367.92452830188</v>
      </c>
      <c r="E102" s="51"/>
      <c r="F102" s="51"/>
    </row>
    <row r="103" spans="1:6" ht="14.5" x14ac:dyDescent="0.35">
      <c r="A103" s="57" t="s">
        <v>152</v>
      </c>
      <c r="B103" s="58">
        <v>0.99399999999999999</v>
      </c>
      <c r="C103" s="59">
        <f t="shared" si="2"/>
        <v>60952.830188679247</v>
      </c>
      <c r="D103" s="60">
        <f t="shared" si="3"/>
        <v>119452.83018867925</v>
      </c>
      <c r="E103" s="51"/>
      <c r="F103" s="51"/>
    </row>
    <row r="104" spans="1:6" ht="14.5" x14ac:dyDescent="0.35">
      <c r="A104" s="57" t="s">
        <v>153</v>
      </c>
      <c r="B104" s="58">
        <v>1.079</v>
      </c>
      <c r="C104" s="59">
        <f t="shared" si="2"/>
        <v>66165.09433962265</v>
      </c>
      <c r="D104" s="60">
        <f t="shared" si="3"/>
        <v>124665.09433962265</v>
      </c>
      <c r="E104" s="51"/>
      <c r="F104" s="51"/>
    </row>
    <row r="105" spans="1:6" ht="14.5" x14ac:dyDescent="0.35">
      <c r="A105" s="51" t="s">
        <v>39</v>
      </c>
      <c r="B105" s="58">
        <v>0.51900000000000002</v>
      </c>
      <c r="C105" s="59">
        <f t="shared" si="2"/>
        <v>31825.471698113208</v>
      </c>
      <c r="D105" s="60">
        <f t="shared" si="3"/>
        <v>90325.471698113208</v>
      </c>
      <c r="E105" s="51"/>
      <c r="F105" s="51"/>
    </row>
    <row r="106" spans="1:6" ht="14.5" x14ac:dyDescent="0.35">
      <c r="A106" s="51" t="s">
        <v>40</v>
      </c>
      <c r="B106" s="58">
        <v>1.1080000000000001</v>
      </c>
      <c r="C106" s="59">
        <f t="shared" si="2"/>
        <v>67943.396226415105</v>
      </c>
      <c r="D106" s="60">
        <f t="shared" si="3"/>
        <v>126443.39622641511</v>
      </c>
      <c r="E106" s="51"/>
      <c r="F106" s="51"/>
    </row>
    <row r="107" spans="1:6" ht="14.5" x14ac:dyDescent="0.35">
      <c r="A107" s="57" t="s">
        <v>154</v>
      </c>
      <c r="B107" s="58">
        <v>0.63200000000000001</v>
      </c>
      <c r="C107" s="59">
        <f t="shared" si="2"/>
        <v>38754.716981132078</v>
      </c>
      <c r="D107" s="60">
        <f t="shared" si="3"/>
        <v>97254.716981132078</v>
      </c>
      <c r="E107" s="51"/>
      <c r="F107" s="51"/>
    </row>
    <row r="108" spans="1:6" ht="14.5" x14ac:dyDescent="0.35">
      <c r="A108" s="57" t="s">
        <v>155</v>
      </c>
      <c r="B108" s="58">
        <v>1.0149999999999999</v>
      </c>
      <c r="C108" s="59">
        <f t="shared" si="2"/>
        <v>62240.566037735844</v>
      </c>
      <c r="D108" s="60">
        <f t="shared" si="3"/>
        <v>120740.56603773584</v>
      </c>
      <c r="E108" s="51"/>
      <c r="F108" s="51"/>
    </row>
    <row r="109" spans="1:6" ht="14.5" x14ac:dyDescent="0.35">
      <c r="A109" s="57" t="s">
        <v>156</v>
      </c>
      <c r="B109" s="58">
        <v>0.69</v>
      </c>
      <c r="C109" s="59">
        <f t="shared" si="2"/>
        <v>42311.32075471698</v>
      </c>
      <c r="D109" s="60">
        <f t="shared" si="3"/>
        <v>100811.32075471699</v>
      </c>
      <c r="E109" s="51"/>
      <c r="F109" s="51"/>
    </row>
    <row r="110" spans="1:6" ht="14.5" x14ac:dyDescent="0.35">
      <c r="A110" s="57" t="s">
        <v>157</v>
      </c>
      <c r="B110" s="58">
        <v>0.80200000000000005</v>
      </c>
      <c r="C110" s="59">
        <f t="shared" si="2"/>
        <v>49179.24528301887</v>
      </c>
      <c r="D110" s="60">
        <f t="shared" si="3"/>
        <v>107679.24528301887</v>
      </c>
      <c r="E110" s="51"/>
      <c r="F110" s="51"/>
    </row>
    <row r="111" spans="1:6" ht="14.5" x14ac:dyDescent="0.35">
      <c r="A111" s="57" t="s">
        <v>158</v>
      </c>
      <c r="B111" s="58">
        <v>0.755</v>
      </c>
      <c r="C111" s="59">
        <f t="shared" si="2"/>
        <v>46297.169811320753</v>
      </c>
      <c r="D111" s="60">
        <f t="shared" si="3"/>
        <v>104797.16981132075</v>
      </c>
      <c r="E111" s="51"/>
      <c r="F111" s="51"/>
    </row>
    <row r="112" spans="1:6" ht="14.5" x14ac:dyDescent="0.35">
      <c r="A112" s="57" t="s">
        <v>11</v>
      </c>
      <c r="B112" s="58">
        <v>0.84199999999999997</v>
      </c>
      <c r="C112" s="59">
        <f t="shared" si="2"/>
        <v>51632.075471698117</v>
      </c>
      <c r="D112" s="60">
        <f t="shared" si="3"/>
        <v>110132.07547169812</v>
      </c>
      <c r="E112" s="51"/>
      <c r="F112" s="51"/>
    </row>
    <row r="113" spans="1:6" ht="14.5" x14ac:dyDescent="0.35">
      <c r="A113" s="57" t="s">
        <v>159</v>
      </c>
      <c r="B113" s="58">
        <v>1.3979999999999999</v>
      </c>
      <c r="C113" s="59">
        <f t="shared" si="2"/>
        <v>85726.415094339623</v>
      </c>
      <c r="D113" s="60">
        <f t="shared" si="3"/>
        <v>144226.41509433964</v>
      </c>
      <c r="E113" s="51"/>
      <c r="F113" s="51"/>
    </row>
    <row r="114" spans="1:6" ht="14.5" x14ac:dyDescent="0.35">
      <c r="A114" s="57" t="s">
        <v>160</v>
      </c>
      <c r="B114" s="58">
        <v>0.80400000000000005</v>
      </c>
      <c r="C114" s="59">
        <f t="shared" si="2"/>
        <v>49301.886792452831</v>
      </c>
      <c r="D114" s="60">
        <f t="shared" si="3"/>
        <v>107801.88679245283</v>
      </c>
      <c r="E114" s="51"/>
      <c r="F114" s="51"/>
    </row>
    <row r="115" spans="1:6" ht="14.5" x14ac:dyDescent="0.35">
      <c r="A115" s="57" t="s">
        <v>161</v>
      </c>
      <c r="B115" s="58">
        <v>0.81779999999999997</v>
      </c>
      <c r="C115" s="59">
        <f t="shared" si="2"/>
        <v>50148.113207547169</v>
      </c>
      <c r="D115" s="60">
        <f t="shared" si="3"/>
        <v>108648.11320754717</v>
      </c>
      <c r="E115" s="51"/>
      <c r="F115" s="51"/>
    </row>
    <row r="116" spans="1:6" ht="14.5" x14ac:dyDescent="0.35">
      <c r="A116" s="51" t="s">
        <v>12</v>
      </c>
      <c r="B116" s="58">
        <v>0.68799999999999994</v>
      </c>
      <c r="C116" s="59">
        <f t="shared" si="2"/>
        <v>42188.67924528302</v>
      </c>
      <c r="D116" s="60">
        <f t="shared" si="3"/>
        <v>100688.67924528301</v>
      </c>
      <c r="E116" s="51"/>
      <c r="F116" s="51"/>
    </row>
    <row r="117" spans="1:6" ht="14.5" x14ac:dyDescent="0.35">
      <c r="A117" s="57" t="s">
        <v>162</v>
      </c>
      <c r="B117" s="58">
        <v>0.82499999999999996</v>
      </c>
      <c r="C117" s="59">
        <f t="shared" si="2"/>
        <v>50589.622641509435</v>
      </c>
      <c r="D117" s="60">
        <f t="shared" si="3"/>
        <v>109089.62264150943</v>
      </c>
      <c r="E117" s="51"/>
      <c r="F117" s="51"/>
    </row>
    <row r="118" spans="1:6" ht="14.5" x14ac:dyDescent="0.35">
      <c r="A118" s="57" t="s">
        <v>163</v>
      </c>
      <c r="B118" s="58">
        <v>1.054</v>
      </c>
      <c r="C118" s="59">
        <f t="shared" si="2"/>
        <v>64632.075471698117</v>
      </c>
      <c r="D118" s="60">
        <f t="shared" si="3"/>
        <v>123132.07547169812</v>
      </c>
      <c r="E118" s="51"/>
      <c r="F118" s="51"/>
    </row>
    <row r="119" spans="1:6" ht="14.5" x14ac:dyDescent="0.35">
      <c r="A119" s="57" t="s">
        <v>41</v>
      </c>
      <c r="B119" s="58">
        <v>0.83</v>
      </c>
      <c r="C119" s="59">
        <f t="shared" si="2"/>
        <v>50896.226415094345</v>
      </c>
      <c r="D119" s="60">
        <f t="shared" si="3"/>
        <v>109396.22641509434</v>
      </c>
      <c r="E119" s="51"/>
      <c r="F119" s="51"/>
    </row>
    <row r="120" spans="1:6" ht="14.5" x14ac:dyDescent="0.35">
      <c r="A120" s="51" t="s">
        <v>42</v>
      </c>
      <c r="B120" s="58">
        <v>0.94699999999999995</v>
      </c>
      <c r="C120" s="59">
        <f t="shared" si="2"/>
        <v>58070.754716981137</v>
      </c>
      <c r="D120" s="60">
        <f t="shared" si="3"/>
        <v>116570.75471698114</v>
      </c>
      <c r="E120" s="51"/>
      <c r="F120" s="51"/>
    </row>
    <row r="121" spans="1:6" ht="14.5" x14ac:dyDescent="0.35">
      <c r="A121" s="57" t="s">
        <v>164</v>
      </c>
      <c r="B121" s="58">
        <v>0.67300000000000004</v>
      </c>
      <c r="C121" s="59">
        <f t="shared" si="2"/>
        <v>41268.867924528306</v>
      </c>
      <c r="D121" s="60">
        <f t="shared" si="3"/>
        <v>99768.867924528313</v>
      </c>
      <c r="E121" s="51"/>
      <c r="F121" s="51"/>
    </row>
    <row r="122" spans="1:6" ht="14.5" x14ac:dyDescent="0.35">
      <c r="A122" s="51" t="s">
        <v>43</v>
      </c>
      <c r="B122" s="58">
        <v>1.0680000000000001</v>
      </c>
      <c r="C122" s="59">
        <f t="shared" si="2"/>
        <v>65490.566037735851</v>
      </c>
      <c r="D122" s="60">
        <f t="shared" si="3"/>
        <v>123990.56603773584</v>
      </c>
      <c r="E122" s="51"/>
      <c r="F122" s="51"/>
    </row>
    <row r="123" spans="1:6" ht="14.5" x14ac:dyDescent="0.35">
      <c r="A123" s="51" t="s">
        <v>44</v>
      </c>
      <c r="B123" s="58">
        <v>1.1299999999999999</v>
      </c>
      <c r="C123" s="59">
        <f t="shared" si="2"/>
        <v>69292.452830188689</v>
      </c>
      <c r="D123" s="60">
        <f t="shared" si="3"/>
        <v>127792.45283018869</v>
      </c>
      <c r="E123" s="51"/>
      <c r="F123" s="51"/>
    </row>
    <row r="124" spans="1:6" ht="14.5" x14ac:dyDescent="0.35">
      <c r="A124" s="57" t="s">
        <v>165</v>
      </c>
      <c r="B124" s="58">
        <v>0.77200000000000002</v>
      </c>
      <c r="C124" s="59">
        <f t="shared" si="2"/>
        <v>47339.622641509435</v>
      </c>
      <c r="D124" s="60">
        <f t="shared" si="3"/>
        <v>105839.62264150943</v>
      </c>
      <c r="E124" s="51"/>
      <c r="F124" s="51"/>
    </row>
    <row r="125" spans="1:6" ht="14.5" x14ac:dyDescent="0.35">
      <c r="A125" s="57" t="s">
        <v>45</v>
      </c>
      <c r="B125" s="58">
        <v>0.69899999999999995</v>
      </c>
      <c r="C125" s="59">
        <f t="shared" si="2"/>
        <v>42863.207547169812</v>
      </c>
      <c r="D125" s="60">
        <f t="shared" si="3"/>
        <v>101363.20754716982</v>
      </c>
      <c r="E125" s="51"/>
      <c r="F125" s="51"/>
    </row>
    <row r="126" spans="1:6" ht="14.5" x14ac:dyDescent="0.35">
      <c r="A126" s="57" t="s">
        <v>166</v>
      </c>
      <c r="B126" s="58">
        <v>0.50800000000000001</v>
      </c>
      <c r="C126" s="59">
        <f t="shared" si="2"/>
        <v>31150.943396226416</v>
      </c>
      <c r="D126" s="60">
        <f t="shared" si="3"/>
        <v>89650.943396226416</v>
      </c>
      <c r="E126" s="51"/>
      <c r="F126" s="51"/>
    </row>
    <row r="127" spans="1:6" ht="14.5" x14ac:dyDescent="0.35">
      <c r="A127" s="51" t="s">
        <v>46</v>
      </c>
      <c r="B127" s="58">
        <v>0.997</v>
      </c>
      <c r="C127" s="59">
        <f t="shared" si="2"/>
        <v>61136.792452830188</v>
      </c>
      <c r="D127" s="60">
        <f t="shared" si="3"/>
        <v>119636.79245283018</v>
      </c>
      <c r="E127" s="51"/>
      <c r="F127" s="51"/>
    </row>
    <row r="128" spans="1:6" ht="14.5" x14ac:dyDescent="0.35">
      <c r="A128" s="57" t="s">
        <v>167</v>
      </c>
      <c r="B128" s="58">
        <v>1.218</v>
      </c>
      <c r="C128" s="59">
        <f t="shared" si="2"/>
        <v>74688.679245283027</v>
      </c>
      <c r="D128" s="60">
        <f t="shared" si="3"/>
        <v>133188.67924528301</v>
      </c>
      <c r="E128" s="51"/>
      <c r="F128" s="51"/>
    </row>
    <row r="129" spans="1:6" ht="14.5" x14ac:dyDescent="0.35">
      <c r="A129" s="57" t="s">
        <v>168</v>
      </c>
      <c r="B129" s="58">
        <v>1.212</v>
      </c>
      <c r="C129" s="59">
        <f t="shared" si="2"/>
        <v>74320.75471698113</v>
      </c>
      <c r="D129" s="60">
        <f t="shared" si="3"/>
        <v>132820.75471698114</v>
      </c>
      <c r="E129" s="51"/>
      <c r="F129" s="51"/>
    </row>
    <row r="130" spans="1:6" ht="14.5" x14ac:dyDescent="0.35">
      <c r="A130" s="51" t="s">
        <v>47</v>
      </c>
      <c r="B130" s="58">
        <v>0.56000000000000005</v>
      </c>
      <c r="C130" s="59">
        <f t="shared" si="2"/>
        <v>34339.622641509442</v>
      </c>
      <c r="D130" s="60">
        <f t="shared" si="3"/>
        <v>92839.622641509442</v>
      </c>
      <c r="E130" s="51"/>
      <c r="F130" s="51"/>
    </row>
    <row r="131" spans="1:6" ht="14.5" x14ac:dyDescent="0.35">
      <c r="A131" s="57" t="s">
        <v>169</v>
      </c>
      <c r="B131" s="58">
        <v>0.53500000000000003</v>
      </c>
      <c r="C131" s="59">
        <f t="shared" si="2"/>
        <v>32806.60377358491</v>
      </c>
      <c r="D131" s="60">
        <f t="shared" si="3"/>
        <v>91306.60377358491</v>
      </c>
      <c r="E131" s="51"/>
      <c r="F131" s="51"/>
    </row>
    <row r="132" spans="1:6" ht="14.5" x14ac:dyDescent="0.35">
      <c r="A132" s="57" t="s">
        <v>170</v>
      </c>
      <c r="B132" s="58">
        <v>0.622</v>
      </c>
      <c r="C132" s="59">
        <f t="shared" si="2"/>
        <v>38141.509433962266</v>
      </c>
      <c r="D132" s="60">
        <f t="shared" si="3"/>
        <v>96641.509433962259</v>
      </c>
      <c r="E132" s="51"/>
      <c r="F132" s="51"/>
    </row>
    <row r="133" spans="1:6" ht="14.5" x14ac:dyDescent="0.35">
      <c r="A133" s="57" t="s">
        <v>171</v>
      </c>
      <c r="B133" s="58">
        <v>0.71599999999999997</v>
      </c>
      <c r="C133" s="59">
        <f t="shared" si="2"/>
        <v>43905.660377358494</v>
      </c>
      <c r="D133" s="60">
        <f t="shared" si="3"/>
        <v>102405.66037735849</v>
      </c>
      <c r="E133" s="51"/>
      <c r="F133" s="51"/>
    </row>
    <row r="134" spans="1:6" ht="14.5" x14ac:dyDescent="0.35">
      <c r="A134" s="51" t="s">
        <v>13</v>
      </c>
      <c r="B134" s="58">
        <v>0.82699999999999996</v>
      </c>
      <c r="C134" s="59">
        <f t="shared" si="2"/>
        <v>50712.264150943396</v>
      </c>
      <c r="D134" s="60">
        <f t="shared" si="3"/>
        <v>109212.2641509434</v>
      </c>
      <c r="E134" s="51"/>
      <c r="F134" s="51"/>
    </row>
    <row r="135" spans="1:6" ht="14.5" x14ac:dyDescent="0.35">
      <c r="A135" s="57" t="s">
        <v>172</v>
      </c>
      <c r="B135" s="58">
        <v>0.65400000000000003</v>
      </c>
      <c r="C135" s="59">
        <f t="shared" ref="C135:C154" si="4">$C$7*B135/$B$7</f>
        <v>40103.773584905663</v>
      </c>
      <c r="D135" s="60">
        <f t="shared" ref="D135:D154" si="5">C135+$F$19</f>
        <v>98603.773584905663</v>
      </c>
      <c r="E135" s="51"/>
      <c r="F135" s="51"/>
    </row>
    <row r="136" spans="1:6" ht="14.5" x14ac:dyDescent="0.35">
      <c r="A136" s="57" t="s">
        <v>173</v>
      </c>
      <c r="B136" s="58">
        <v>0.89400000000000002</v>
      </c>
      <c r="C136" s="59">
        <f t="shared" si="4"/>
        <v>54820.754716981137</v>
      </c>
      <c r="D136" s="60">
        <f t="shared" si="5"/>
        <v>113320.75471698114</v>
      </c>
      <c r="E136" s="51"/>
      <c r="F136" s="51"/>
    </row>
    <row r="137" spans="1:6" ht="14.5" x14ac:dyDescent="0.35">
      <c r="A137" s="51" t="s">
        <v>48</v>
      </c>
      <c r="B137" s="58">
        <v>0.84399999999999997</v>
      </c>
      <c r="C137" s="59">
        <f t="shared" si="4"/>
        <v>51754.716981132078</v>
      </c>
      <c r="D137" s="60">
        <f t="shared" si="5"/>
        <v>110254.71698113208</v>
      </c>
      <c r="E137" s="51"/>
      <c r="F137" s="51"/>
    </row>
    <row r="138" spans="1:6" ht="14.5" x14ac:dyDescent="0.35">
      <c r="A138" s="51" t="s">
        <v>49</v>
      </c>
      <c r="B138" s="58">
        <v>0.85</v>
      </c>
      <c r="C138" s="59">
        <f t="shared" si="4"/>
        <v>52122.641509433961</v>
      </c>
      <c r="D138" s="60">
        <f t="shared" si="5"/>
        <v>110622.64150943396</v>
      </c>
      <c r="E138" s="51"/>
      <c r="F138" s="51"/>
    </row>
    <row r="139" spans="1:6" ht="14.5" x14ac:dyDescent="0.35">
      <c r="A139" s="57" t="s">
        <v>174</v>
      </c>
      <c r="B139" s="58">
        <v>0.81</v>
      </c>
      <c r="C139" s="59">
        <f t="shared" si="4"/>
        <v>49669.811320754721</v>
      </c>
      <c r="D139" s="60">
        <f t="shared" si="5"/>
        <v>108169.81132075473</v>
      </c>
      <c r="E139" s="51"/>
      <c r="F139" s="51"/>
    </row>
    <row r="140" spans="1:6" ht="14.5" x14ac:dyDescent="0.35">
      <c r="A140" s="57" t="s">
        <v>175</v>
      </c>
      <c r="B140" s="58">
        <v>0.67500000000000004</v>
      </c>
      <c r="C140" s="59">
        <f t="shared" si="4"/>
        <v>41391.509433962266</v>
      </c>
      <c r="D140" s="60">
        <f t="shared" si="5"/>
        <v>99891.509433962259</v>
      </c>
      <c r="E140" s="51"/>
      <c r="F140" s="51"/>
    </row>
    <row r="141" spans="1:6" ht="14.5" x14ac:dyDescent="0.35">
      <c r="A141" s="51" t="s">
        <v>50</v>
      </c>
      <c r="B141" s="58">
        <v>0.63400000000000001</v>
      </c>
      <c r="C141" s="59">
        <f t="shared" si="4"/>
        <v>38877.358490566039</v>
      </c>
      <c r="D141" s="60">
        <f t="shared" si="5"/>
        <v>97377.358490566039</v>
      </c>
      <c r="E141" s="51"/>
      <c r="F141" s="51"/>
    </row>
    <row r="142" spans="1:6" ht="14.5" x14ac:dyDescent="0.35">
      <c r="A142" s="57" t="s">
        <v>176</v>
      </c>
      <c r="B142" s="58">
        <v>0.82099999999999995</v>
      </c>
      <c r="C142" s="59">
        <f t="shared" si="4"/>
        <v>50344.339622641513</v>
      </c>
      <c r="D142" s="60">
        <f t="shared" si="5"/>
        <v>108844.33962264151</v>
      </c>
      <c r="E142" s="51"/>
      <c r="F142" s="51"/>
    </row>
    <row r="143" spans="1:6" ht="14.5" x14ac:dyDescent="0.35">
      <c r="A143" s="57" t="s">
        <v>177</v>
      </c>
      <c r="B143" s="58">
        <v>1.1779999999999999</v>
      </c>
      <c r="C143" s="59">
        <f t="shared" si="4"/>
        <v>72235.84905660378</v>
      </c>
      <c r="D143" s="60">
        <f t="shared" si="5"/>
        <v>130735.84905660378</v>
      </c>
      <c r="E143" s="51"/>
      <c r="F143" s="51"/>
    </row>
    <row r="144" spans="1:6" ht="14.5" x14ac:dyDescent="0.35">
      <c r="A144" s="57" t="s">
        <v>178</v>
      </c>
      <c r="B144" s="58">
        <v>0.70799999999999996</v>
      </c>
      <c r="C144" s="59">
        <f t="shared" si="4"/>
        <v>43415.094339622643</v>
      </c>
      <c r="D144" s="60">
        <f t="shared" si="5"/>
        <v>101915.09433962265</v>
      </c>
      <c r="E144" s="51"/>
      <c r="F144" s="51"/>
    </row>
    <row r="145" spans="1:6" ht="14.5" x14ac:dyDescent="0.35">
      <c r="A145" s="51" t="s">
        <v>51</v>
      </c>
      <c r="B145" s="58">
        <v>0.70499999999999996</v>
      </c>
      <c r="C145" s="59">
        <f t="shared" si="4"/>
        <v>43231.132075471702</v>
      </c>
      <c r="D145" s="60">
        <f t="shared" si="5"/>
        <v>101731.1320754717</v>
      </c>
      <c r="E145" s="51"/>
      <c r="F145" s="51"/>
    </row>
    <row r="146" spans="1:6" ht="14.5" x14ac:dyDescent="0.35">
      <c r="A146" s="57" t="s">
        <v>179</v>
      </c>
      <c r="B146" s="58">
        <v>0.84299999999999997</v>
      </c>
      <c r="C146" s="59">
        <f t="shared" si="4"/>
        <v>51693.396226415098</v>
      </c>
      <c r="D146" s="60">
        <f t="shared" si="5"/>
        <v>110193.39622641509</v>
      </c>
      <c r="E146" s="51"/>
      <c r="F146" s="51"/>
    </row>
    <row r="147" spans="1:6" ht="14.5" x14ac:dyDescent="0.35">
      <c r="A147" s="51" t="s">
        <v>52</v>
      </c>
      <c r="B147" s="58">
        <v>1.08</v>
      </c>
      <c r="C147" s="59">
        <f t="shared" si="4"/>
        <v>66226.415094339638</v>
      </c>
      <c r="D147" s="60">
        <f t="shared" si="5"/>
        <v>124726.41509433964</v>
      </c>
      <c r="E147" s="51"/>
      <c r="F147" s="51"/>
    </row>
    <row r="148" spans="1:6" ht="14.5" x14ac:dyDescent="0.35">
      <c r="A148" s="57" t="s">
        <v>180</v>
      </c>
      <c r="B148" s="58">
        <v>0.90200000000000002</v>
      </c>
      <c r="C148" s="59">
        <f t="shared" si="4"/>
        <v>55311.32075471698</v>
      </c>
      <c r="D148" s="60">
        <f t="shared" si="5"/>
        <v>113811.32075471699</v>
      </c>
      <c r="E148" s="51"/>
      <c r="F148" s="51"/>
    </row>
    <row r="149" spans="1:6" ht="14.5" x14ac:dyDescent="0.35">
      <c r="A149" s="51" t="s">
        <v>53</v>
      </c>
      <c r="B149" s="58">
        <v>0.53300000000000003</v>
      </c>
      <c r="C149" s="59">
        <f t="shared" si="4"/>
        <v>32683.962264150945</v>
      </c>
      <c r="D149" s="60">
        <f t="shared" si="5"/>
        <v>91183.962264150949</v>
      </c>
      <c r="E149" s="51"/>
      <c r="F149" s="51"/>
    </row>
    <row r="150" spans="1:6" ht="14.5" x14ac:dyDescent="0.35">
      <c r="A150" s="57" t="s">
        <v>181</v>
      </c>
      <c r="B150" s="58">
        <v>0.58899999999999997</v>
      </c>
      <c r="C150" s="59">
        <f t="shared" si="4"/>
        <v>36117.92452830189</v>
      </c>
      <c r="D150" s="60">
        <f t="shared" si="5"/>
        <v>94617.924528301897</v>
      </c>
      <c r="E150" s="51"/>
      <c r="F150" s="51"/>
    </row>
    <row r="151" spans="1:6" ht="14.5" x14ac:dyDescent="0.35">
      <c r="A151" s="57" t="s">
        <v>182</v>
      </c>
      <c r="B151" s="58">
        <v>0.91700000000000004</v>
      </c>
      <c r="C151" s="59">
        <f t="shared" si="4"/>
        <v>56231.132075471702</v>
      </c>
      <c r="D151" s="60">
        <f t="shared" si="5"/>
        <v>114731.1320754717</v>
      </c>
      <c r="E151" s="51"/>
      <c r="F151" s="51"/>
    </row>
    <row r="152" spans="1:6" ht="14.5" x14ac:dyDescent="0.35">
      <c r="A152" s="57" t="s">
        <v>183</v>
      </c>
      <c r="B152" s="58">
        <v>0.82599999999999996</v>
      </c>
      <c r="C152" s="59">
        <f t="shared" si="4"/>
        <v>50650.943396226416</v>
      </c>
      <c r="D152" s="60">
        <f t="shared" si="5"/>
        <v>109150.94339622642</v>
      </c>
      <c r="E152" s="51"/>
      <c r="F152" s="51"/>
    </row>
    <row r="153" spans="1:6" ht="14.5" x14ac:dyDescent="0.35">
      <c r="A153" s="57" t="s">
        <v>184</v>
      </c>
      <c r="B153" s="58">
        <v>0.77400000000000002</v>
      </c>
      <c r="C153" s="59">
        <f t="shared" si="4"/>
        <v>47462.264150943396</v>
      </c>
      <c r="D153" s="60">
        <f t="shared" si="5"/>
        <v>105962.2641509434</v>
      </c>
      <c r="E153" s="51"/>
      <c r="F153" s="51"/>
    </row>
    <row r="154" spans="1:6" ht="14.5" x14ac:dyDescent="0.35">
      <c r="A154" s="51" t="s">
        <v>54</v>
      </c>
      <c r="B154" s="58">
        <v>0.91800000000000004</v>
      </c>
      <c r="C154" s="59">
        <f t="shared" si="4"/>
        <v>56292.452830188682</v>
      </c>
      <c r="D154" s="60">
        <f t="shared" si="5"/>
        <v>114792.45283018867</v>
      </c>
      <c r="E154" s="51"/>
      <c r="F154" s="51"/>
    </row>
  </sheetData>
  <sheetProtection selectLockedCells="1" selectUnlockedCells="1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9CFA2A2B9414DAE2FEF6EE2A70B22" ma:contentTypeVersion="5" ma:contentTypeDescription="Crea un document nou" ma:contentTypeScope="" ma:versionID="60e495675a53635536e06a460a060b43">
  <xsd:schema xmlns:xsd="http://www.w3.org/2001/XMLSchema" xmlns:xs="http://www.w3.org/2001/XMLSchema" xmlns:p="http://schemas.microsoft.com/office/2006/metadata/properties" xmlns:ns2="efe9d101-f162-4730-a89c-15bf159d50ea" targetNamespace="http://schemas.microsoft.com/office/2006/metadata/properties" ma:root="true" ma:fieldsID="2ed713a9e47cf414b672d083c2ddf6c9" ns2:_="">
    <xsd:import namespace="efe9d101-f162-4730-a89c-15bf159d50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9d101-f162-4730-a89c-15bf159d50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546C5702-AA74-4FCA-B57B-EF98AC9DDB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8C629-866E-4448-A003-4D940320B829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efe9d101-f162-4730-a89c-15bf159d50e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D5CE073-DEE9-403D-9285-71CB4105B5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9d101-f162-4730-a89c-15bf159d5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4E7AC3-EBB4-42DB-8875-5399631E3C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Despeses</vt:lpstr>
      <vt:lpstr>Taula països 2020</vt:lpstr>
    </vt:vector>
  </TitlesOfParts>
  <Manager/>
  <Company>ACCIÓ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Luis Aparicio</dc:creator>
  <cp:keywords/>
  <dc:description/>
  <cp:lastModifiedBy>Rita Riba</cp:lastModifiedBy>
  <cp:revision/>
  <cp:lastPrinted>2020-07-27T08:54:07Z</cp:lastPrinted>
  <dcterms:created xsi:type="dcterms:W3CDTF">2017-09-08T06:42:34Z</dcterms:created>
  <dcterms:modified xsi:type="dcterms:W3CDTF">2021-02-18T08:05:05Z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0x0101000B19CFA2A2B9414DAE2FEF6EE2A70B22</vt:lpwstr>
  </property>
</Properties>
</file>