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33902004g\Downloads\"/>
    </mc:Choice>
  </mc:AlternateContent>
  <xr:revisionPtr revIDLastSave="0" documentId="13_ncr:1_{03CD9A6F-CEE8-4F43-B52D-1898215BC95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electorLlocs" sheetId="1" r:id="rId1"/>
    <sheet name="LlistaLlocs" sheetId="2" r:id="rId2"/>
    <sheet name="RGPD" sheetId="4" r:id="rId3"/>
  </sheets>
  <definedNames>
    <definedName name="_xlnm.Print_Titles" localSheetId="0">SelectorLlocs!$8:$8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H10" i="1" l="1"/>
  <c r="B10" i="1" s="1"/>
  <c r="H11" i="1"/>
  <c r="B11" i="1" s="1"/>
  <c r="H12" i="1"/>
  <c r="B12" i="1" s="1"/>
  <c r="H13" i="1"/>
  <c r="B13" i="1" s="1"/>
  <c r="H14" i="1"/>
  <c r="B14" i="1" s="1"/>
  <c r="H15" i="1"/>
  <c r="B15" i="1" s="1"/>
  <c r="H16" i="1"/>
  <c r="B16" i="1" s="1"/>
  <c r="H17" i="1"/>
  <c r="B17" i="1" s="1"/>
  <c r="H18" i="1"/>
  <c r="B18" i="1" s="1"/>
  <c r="H19" i="1"/>
  <c r="B19" i="1" s="1"/>
  <c r="H20" i="1"/>
  <c r="B20" i="1" s="1"/>
  <c r="H21" i="1"/>
  <c r="B21" i="1" s="1"/>
  <c r="H22" i="1"/>
  <c r="B22" i="1" s="1"/>
  <c r="H23" i="1"/>
  <c r="B23" i="1" s="1"/>
  <c r="H24" i="1"/>
  <c r="B24" i="1" s="1"/>
  <c r="H25" i="1"/>
  <c r="B25" i="1" s="1"/>
  <c r="H26" i="1"/>
  <c r="B26" i="1" s="1"/>
  <c r="H27" i="1"/>
  <c r="B27" i="1" s="1"/>
  <c r="H28" i="1"/>
  <c r="B28" i="1" s="1"/>
  <c r="H29" i="1"/>
  <c r="B29" i="1" s="1"/>
  <c r="H30" i="1"/>
  <c r="B30" i="1" s="1"/>
  <c r="H31" i="1"/>
  <c r="B31" i="1" s="1"/>
  <c r="H32" i="1"/>
  <c r="B32" i="1" s="1"/>
  <c r="H33" i="1"/>
  <c r="B33" i="1" s="1"/>
  <c r="H34" i="1"/>
  <c r="B34" i="1" s="1"/>
  <c r="H35" i="1"/>
  <c r="B35" i="1" s="1"/>
  <c r="H36" i="1"/>
  <c r="B36" i="1" s="1"/>
  <c r="H37" i="1"/>
  <c r="B37" i="1" s="1"/>
  <c r="H38" i="1"/>
  <c r="B38" i="1" s="1"/>
  <c r="H9" i="1"/>
  <c r="B9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9" i="1"/>
</calcChain>
</file>

<file path=xl/sharedStrings.xml><?xml version="1.0" encoding="utf-8"?>
<sst xmlns="http://schemas.openxmlformats.org/spreadsheetml/2006/main" count="215" uniqueCount="99">
  <si>
    <t>Codi vacant</t>
  </si>
  <si>
    <t>Codi del lloc</t>
  </si>
  <si>
    <t>Nom del lloc</t>
  </si>
  <si>
    <t xml:space="preserve">Nivell </t>
  </si>
  <si>
    <t>Centre de treball</t>
  </si>
  <si>
    <t>Localitat</t>
  </si>
  <si>
    <t>Prioritat</t>
  </si>
  <si>
    <t>Nivell</t>
  </si>
  <si>
    <t>15</t>
  </si>
  <si>
    <t>0137375</t>
  </si>
  <si>
    <t>0137377</t>
  </si>
  <si>
    <t>0137378</t>
  </si>
  <si>
    <t>0137379</t>
  </si>
  <si>
    <t>0137381</t>
  </si>
  <si>
    <t>0137382</t>
  </si>
  <si>
    <t>Cos</t>
  </si>
  <si>
    <t>JU/003/2024</t>
  </si>
  <si>
    <t>Número de convocatòria</t>
  </si>
  <si>
    <t>V0372</t>
  </si>
  <si>
    <t>V0373</t>
  </si>
  <si>
    <t>V0374</t>
  </si>
  <si>
    <t>V0375</t>
  </si>
  <si>
    <t>V0376</t>
  </si>
  <si>
    <t>V0377</t>
  </si>
  <si>
    <t>V0378</t>
  </si>
  <si>
    <t>V0428</t>
  </si>
  <si>
    <t>V0429</t>
  </si>
  <si>
    <t>V0430</t>
  </si>
  <si>
    <t>V0431</t>
  </si>
  <si>
    <t>V0432</t>
  </si>
  <si>
    <t>V0433</t>
  </si>
  <si>
    <t>V0434</t>
  </si>
  <si>
    <t>V0435</t>
  </si>
  <si>
    <t>V0506</t>
  </si>
  <si>
    <t>V0507</t>
  </si>
  <si>
    <t>V0508</t>
  </si>
  <si>
    <t>V0509</t>
  </si>
  <si>
    <t>V0510</t>
  </si>
  <si>
    <t>V0520</t>
  </si>
  <si>
    <t>V0521</t>
  </si>
  <si>
    <t>V0522</t>
  </si>
  <si>
    <t>V0523</t>
  </si>
  <si>
    <t>V0524</t>
  </si>
  <si>
    <t>V1104</t>
  </si>
  <si>
    <t>V1105</t>
  </si>
  <si>
    <t>V1120</t>
  </si>
  <si>
    <t>V1121</t>
  </si>
  <si>
    <t>V1122</t>
  </si>
  <si>
    <t>0137376</t>
  </si>
  <si>
    <t>0180970</t>
  </si>
  <si>
    <t>0180990</t>
  </si>
  <si>
    <t>0181000</t>
  </si>
  <si>
    <t>0181020</t>
  </si>
  <si>
    <t>0181030</t>
  </si>
  <si>
    <t>0181050</t>
  </si>
  <si>
    <t>0181060</t>
  </si>
  <si>
    <t>0181110</t>
  </si>
  <si>
    <t>0137498</t>
  </si>
  <si>
    <t>0137499</t>
  </si>
  <si>
    <t>0137501</t>
  </si>
  <si>
    <t>0137502</t>
  </si>
  <si>
    <t>0137503</t>
  </si>
  <si>
    <t>0175560</t>
  </si>
  <si>
    <t>0175600</t>
  </si>
  <si>
    <t>0175620</t>
  </si>
  <si>
    <t>0175700</t>
  </si>
  <si>
    <t>0175730</t>
  </si>
  <si>
    <t>0137331</t>
  </si>
  <si>
    <t>0137332</t>
  </si>
  <si>
    <t>0137348</t>
  </si>
  <si>
    <t>0137349</t>
  </si>
  <si>
    <t>0137351</t>
  </si>
  <si>
    <t>Convocatòria</t>
  </si>
  <si>
    <t xml:space="preserve">genèric/a àrea mixta vigilància              </t>
  </si>
  <si>
    <t xml:space="preserve">genèric/a servei interior                    </t>
  </si>
  <si>
    <t xml:space="preserve">CP Puig de les Basses                               </t>
  </si>
  <si>
    <t xml:space="preserve">CP de Joves                                         </t>
  </si>
  <si>
    <t xml:space="preserve">CP Lledoners                                        </t>
  </si>
  <si>
    <t>Figueres</t>
  </si>
  <si>
    <t xml:space="preserve">La Roca del Vallès                      </t>
  </si>
  <si>
    <t xml:space="preserve">Sant Joan de Vilatorrada                </t>
  </si>
  <si>
    <t>Responsable del tractament: Direcció de Serveis. Departament de Justícia i Qualitat Democràtica</t>
  </si>
  <si>
    <t>Informació bàsica sobre el tractament de dades personals</t>
  </si>
  <si>
    <t>Identificació del tractament: Selecció i provisió</t>
  </si>
  <si>
    <t xml:space="preserve">Finalitat: gestionar els processos de selecció i provisió de personal funcionari, personal laboral i personal interí </t>
  </si>
  <si>
    <t>Legitimació: missió realitzada en interès públic (article 6.1 lletra e) RGPD) en relació amb el Decret legislatiu 1/1997, de 31 d'octubre, pel qual s'aprova la refosa en un Text únic dels preceptes de determinats textos legals vigents a Catalunya en matèria de funció pública (títol 5è).</t>
  </si>
  <si>
    <r>
      <t xml:space="preserve">Informació addicional: </t>
    </r>
    <r>
      <rPr>
        <u/>
        <sz val="10"/>
        <color rgb="FFFF0000"/>
        <rFont val="Arial"/>
        <family val="2"/>
      </rPr>
      <t>web del Departament</t>
    </r>
  </si>
  <si>
    <t>Llocs sol·licitats per ordre de preferència</t>
  </si>
  <si>
    <t xml:space="preserve">Concurs general de mèrits i capacitats </t>
  </si>
  <si>
    <t>Cos tècnic d’especialistes, escala serveis penitenciaris</t>
  </si>
  <si>
    <r>
      <t>NIF/NIE</t>
    </r>
    <r>
      <rPr>
        <vertAlign val="superscript"/>
        <sz val="10"/>
        <rFont val="Arial"/>
        <family val="2"/>
      </rPr>
      <t>2</t>
    </r>
  </si>
  <si>
    <t>Cognoms i nom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</si>
  <si>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El NIF/NIE ha de tenir 9 dígits (inclosa la lletra). En el cas que tingui 8 dígits i 1 lletra s'ha de posar un zero davant (exemple: 02345678X)</t>
    </r>
  </si>
  <si>
    <t>Informació bàsica sobre el tractament de dades personals (vegeu pestanya RGPD)</t>
  </si>
  <si>
    <r>
      <t>Drets de les persones interessades: pots exercir els drets d'accés, rectificació, supressió, oposició i limitació del tractament adreçant una sol·licitud al Departament en format electrònic, mitjançant la </t>
    </r>
    <r>
      <rPr>
        <u/>
        <sz val="10"/>
        <color rgb="FFFF0000"/>
        <rFont val="Arial"/>
        <family val="2"/>
      </rPr>
      <t>petició genèrica</t>
    </r>
    <r>
      <rPr>
        <sz val="10"/>
        <rFont val="Arial"/>
        <family val="2"/>
      </rPr>
      <t> disponible al web Tràmits gencat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</si>
  <si>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Només per als funcionaris del cos d’ajudants d’institucions penitenciàries de l’Administració de l’Estat que no treballin a centres de Catalunya (base 1.5)</t>
    </r>
  </si>
  <si>
    <r>
      <t>Sol·licitud dels llocs de treball als quals s'opta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</t>
    </r>
  </si>
  <si>
    <t>J-SP2504</t>
  </si>
  <si>
    <t>Dades de la persona 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</si>
</sst>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b/>
      <sz val="12"/>
      <color theme="1"/>
      <name val="Arial"/>
      <family val="2"/>
    </font>
    <font>
      <u/>
      <sz val="10"/>
      <color rgb="FFFF0000"/>
      <name val="Arial"/>
      <family val="2"/>
    </font>
    <font>
      <b/>
      <sz val="11"/>
      <color rgb="FF333333"/>
      <name val="Arial"/>
      <family val="2"/>
    </font>
    <font>
      <b/>
      <vertAlign val="superscript"/>
      <sz val="12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Protection="1"/>
    <xf numFmtId="0" fontId="2" fillId="0" borderId="1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/>
    <xf numFmtId="0" fontId="2" fillId="0" borderId="5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 wrapText="1"/>
    </xf>
    <xf numFmtId="0" fontId="7" fillId="0" borderId="0" xfId="0" applyFont="1"/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/>
    </xf>
    <xf numFmtId="0" fontId="5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/>
    <xf numFmtId="0" fontId="2" fillId="0" borderId="0" xfId="0" applyFont="1" applyFill="1" applyBorder="1" applyProtection="1"/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0" xfId="2" applyFont="1"/>
    <xf numFmtId="0" fontId="10" fillId="0" borderId="1" xfId="0" applyFont="1" applyBorder="1"/>
    <xf numFmtId="0" fontId="2" fillId="0" borderId="3" xfId="0" applyFont="1" applyBorder="1"/>
    <xf numFmtId="0" fontId="12" fillId="0" borderId="0" xfId="0" applyFont="1" applyBorder="1" applyProtection="1"/>
    <xf numFmtId="0" fontId="2" fillId="0" borderId="8" xfId="0" applyFont="1" applyBorder="1" applyAlignment="1" applyProtection="1">
      <alignment horizontal="left"/>
    </xf>
    <xf numFmtId="0" fontId="6" fillId="0" borderId="0" xfId="0" applyFont="1" applyBorder="1" applyProtection="1"/>
    <xf numFmtId="0" fontId="2" fillId="0" borderId="1" xfId="0" applyFont="1" applyFill="1" applyBorder="1" applyProtection="1"/>
    <xf numFmtId="0" fontId="2" fillId="0" borderId="1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2" fillId="2" borderId="8" xfId="0" applyFont="1" applyFill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6" fillId="0" borderId="1" xfId="0" applyFont="1" applyBorder="1" applyProtection="1"/>
    <xf numFmtId="0" fontId="2" fillId="0" borderId="0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/>
    </xf>
    <xf numFmtId="0" fontId="2" fillId="0" borderId="9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wrapText="1"/>
    </xf>
    <xf numFmtId="0" fontId="4" fillId="0" borderId="10" xfId="0" applyFont="1" applyBorder="1" applyAlignment="1" applyProtection="1">
      <alignment horizontal="left" wrapText="1"/>
    </xf>
    <xf numFmtId="0" fontId="4" fillId="0" borderId="10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9" fillId="0" borderId="0" xfId="2" applyFont="1" applyBorder="1" applyProtection="1"/>
    <xf numFmtId="0" fontId="15" fillId="0" borderId="0" xfId="0" applyFont="1" applyBorder="1" applyAlignment="1" applyProtection="1">
      <alignment horizontal="left" vertical="top" textRotation="90"/>
    </xf>
    <xf numFmtId="0" fontId="16" fillId="0" borderId="0" xfId="0" applyFont="1" applyAlignment="1">
      <alignment horizontal="left" vertical="top" textRotation="90"/>
    </xf>
  </cellXfs>
  <cellStyles count="3">
    <cellStyle name="Enllaç" xfId="2" builtinId="8"/>
    <cellStyle name="Normal" xfId="0" builtinId="0"/>
    <cellStyle name="Normal 2" xfId="1" xr:uid="{00000000-0005-0000-0000-000002000000}"/>
  </cellStyles>
  <dxfs count="1">
    <dxf>
      <fill>
        <patternFill>
          <bgColor rgb="FFFF6161"/>
        </patternFill>
      </fill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justicia.gencat.cat/ca/detalls/Article/tractament-ds-seleccio-provisio" TargetMode="External"/><Relationship Id="rId1" Type="http://schemas.openxmlformats.org/officeDocument/2006/relationships/hyperlink" Target="https://web.gencat.cat/ca/tramits/tramits-temes/Peticio-generica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6" workbookViewId="0">
      <selection activeCell="B3" sqref="B3"/>
    </sheetView>
  </sheetViews>
  <sheetFormatPr defaultColWidth="8.90625" defaultRowHeight="15" customHeight="1" x14ac:dyDescent="0.25"/>
  <cols>
    <col min="1" max="1" width="3.81640625" style="2" customWidth="1"/>
    <col min="2" max="2" width="15.81640625" style="2" customWidth="1"/>
    <col min="3" max="3" width="17.36328125" style="2" customWidth="1"/>
    <col min="4" max="4" width="13.81640625" style="2" customWidth="1"/>
    <col min="5" max="5" width="36.81640625" style="2" customWidth="1"/>
    <col min="6" max="6" width="9.7265625" style="2" customWidth="1"/>
    <col min="7" max="7" width="36.81640625" style="2" customWidth="1"/>
    <col min="8" max="8" width="28.81640625" style="22" customWidth="1"/>
    <col min="9" max="16384" width="8.90625" style="2"/>
  </cols>
  <sheetData>
    <row r="1" spans="1:9" ht="23.5" customHeight="1" thickBot="1" x14ac:dyDescent="0.4">
      <c r="B1" s="50" t="s">
        <v>96</v>
      </c>
      <c r="C1" s="23"/>
      <c r="D1" s="23"/>
      <c r="E1" s="23"/>
      <c r="F1" s="23"/>
      <c r="G1" s="23"/>
      <c r="H1" s="23"/>
    </row>
    <row r="2" spans="1:9" ht="17.5" customHeight="1" thickTop="1" thickBot="1" x14ac:dyDescent="0.35">
      <c r="B2" s="49" t="s">
        <v>72</v>
      </c>
      <c r="C2" s="49"/>
      <c r="D2" s="49"/>
      <c r="E2" s="49" t="s">
        <v>15</v>
      </c>
      <c r="F2" s="49"/>
      <c r="G2" s="49" t="s">
        <v>17</v>
      </c>
      <c r="H2" s="23"/>
    </row>
    <row r="3" spans="1:9" s="38" customFormat="1" ht="17" customHeight="1" thickTop="1" x14ac:dyDescent="0.35">
      <c r="B3" s="45" t="s">
        <v>88</v>
      </c>
      <c r="C3" s="45"/>
      <c r="D3" s="45"/>
      <c r="E3" s="45" t="s">
        <v>89</v>
      </c>
      <c r="F3" s="45"/>
      <c r="G3" s="45" t="s">
        <v>16</v>
      </c>
      <c r="H3" s="45"/>
    </row>
    <row r="4" spans="1:9" ht="17" customHeight="1" x14ac:dyDescent="0.3">
      <c r="A4" s="4"/>
      <c r="B4" s="31" t="s">
        <v>98</v>
      </c>
      <c r="C4" s="4"/>
      <c r="D4" s="4"/>
      <c r="E4" s="4"/>
      <c r="F4" s="4"/>
      <c r="G4" s="4"/>
      <c r="H4" s="5"/>
      <c r="I4" s="4"/>
    </row>
    <row r="5" spans="1:9" s="43" customFormat="1" ht="14.5" customHeight="1" x14ac:dyDescent="0.35">
      <c r="A5" s="40"/>
      <c r="B5" s="41" t="s">
        <v>90</v>
      </c>
      <c r="C5" s="42" t="s">
        <v>91</v>
      </c>
      <c r="D5" s="42"/>
      <c r="E5" s="42"/>
      <c r="F5" s="42"/>
      <c r="G5" s="42"/>
      <c r="H5" s="42"/>
      <c r="I5" s="40"/>
    </row>
    <row r="6" spans="1:9" s="34" customFormat="1" ht="15" customHeight="1" thickBot="1" x14ac:dyDescent="0.3">
      <c r="A6" s="21"/>
      <c r="B6" s="44"/>
      <c r="C6" s="44"/>
      <c r="D6" s="32"/>
      <c r="E6" s="32"/>
      <c r="F6" s="32"/>
      <c r="G6" s="32"/>
      <c r="H6" s="33"/>
      <c r="I6" s="21"/>
    </row>
    <row r="7" spans="1:9" ht="23.5" customHeight="1" thickTop="1" thickBot="1" x14ac:dyDescent="0.35">
      <c r="B7" s="39" t="s">
        <v>87</v>
      </c>
      <c r="C7" s="3"/>
      <c r="D7" s="3"/>
      <c r="E7" s="3"/>
      <c r="F7" s="3"/>
      <c r="G7" s="3"/>
      <c r="H7" s="23"/>
    </row>
    <row r="8" spans="1:9" ht="16.5" customHeight="1" thickTop="1" x14ac:dyDescent="0.3">
      <c r="A8" s="4"/>
      <c r="B8" s="46" t="s">
        <v>6</v>
      </c>
      <c r="C8" s="47" t="s">
        <v>0</v>
      </c>
      <c r="D8" s="47" t="s">
        <v>1</v>
      </c>
      <c r="E8" s="47" t="s">
        <v>2</v>
      </c>
      <c r="F8" s="47" t="s">
        <v>7</v>
      </c>
      <c r="G8" s="47" t="s">
        <v>4</v>
      </c>
      <c r="H8" s="48" t="s">
        <v>5</v>
      </c>
      <c r="I8" s="4"/>
    </row>
    <row r="9" spans="1:9" ht="15" customHeight="1" x14ac:dyDescent="0.25">
      <c r="A9" s="4"/>
      <c r="B9" s="30" t="str">
        <f>IF(H9="","",1)</f>
        <v/>
      </c>
      <c r="C9" s="35"/>
      <c r="D9" s="36" t="str">
        <f>IFERROR(VLOOKUP(C9,LlistaLlocs!$B$1:$G$32,2,FALSE),"")</f>
        <v/>
      </c>
      <c r="E9" s="36" t="str">
        <f>IFERROR(VLOOKUP(C9,LlistaLlocs!$B$1:$G$32,3,FALSE),"")</f>
        <v/>
      </c>
      <c r="F9" s="36" t="str">
        <f>IFERROR(VLOOKUP(C9,LlistaLlocs!$B$1:$G$36,4,FALSE),"")</f>
        <v/>
      </c>
      <c r="G9" s="36" t="str">
        <f>IFERROR(VLOOKUP(C9,LlistaLlocs!$B$1:$G$36,5,FALSE),"")</f>
        <v/>
      </c>
      <c r="H9" s="37" t="str">
        <f>IFERROR(VLOOKUP(C9,LlistaLlocs!$B$1:$G$36,6,FALSE),"")</f>
        <v/>
      </c>
      <c r="I9" s="4"/>
    </row>
    <row r="10" spans="1:9" ht="15" customHeight="1" x14ac:dyDescent="0.25">
      <c r="A10" s="4"/>
      <c r="B10" s="7" t="str">
        <f>IF(H10="","",2)</f>
        <v/>
      </c>
      <c r="C10" s="12"/>
      <c r="D10" s="8" t="str">
        <f>IFERROR(VLOOKUP(C10,LlistaLlocs!$B$1:$G$32,2,FALSE),"")</f>
        <v/>
      </c>
      <c r="E10" s="8" t="str">
        <f>IFERROR(VLOOKUP(C10,LlistaLlocs!$B$1:$G$32,3,FALSE),"")</f>
        <v/>
      </c>
      <c r="F10" s="8" t="str">
        <f>IFERROR(VLOOKUP(C10,LlistaLlocs!$B$1:$G$36,4,FALSE),"")</f>
        <v/>
      </c>
      <c r="G10" s="8" t="str">
        <f>IFERROR(VLOOKUP(C10,LlistaLlocs!$B$1:$G$36,5,FALSE),"")</f>
        <v/>
      </c>
      <c r="H10" s="24" t="str">
        <f>IFERROR(VLOOKUP(C10,LlistaLlocs!$B$1:$G$36,6,FALSE),"")</f>
        <v/>
      </c>
      <c r="I10" s="4"/>
    </row>
    <row r="11" spans="1:9" ht="15" customHeight="1" x14ac:dyDescent="0.25">
      <c r="A11" s="4"/>
      <c r="B11" s="7" t="str">
        <f>IF(H11="","",3)</f>
        <v/>
      </c>
      <c r="C11" s="12"/>
      <c r="D11" s="8" t="str">
        <f>IFERROR(VLOOKUP(C11,LlistaLlocs!$B$1:$G$32,2,FALSE),"")</f>
        <v/>
      </c>
      <c r="E11" s="8" t="str">
        <f>IFERROR(VLOOKUP(C11,LlistaLlocs!$B$1:$G$32,3,FALSE),"")</f>
        <v/>
      </c>
      <c r="F11" s="8" t="str">
        <f>IFERROR(VLOOKUP(C11,LlistaLlocs!$B$1:$G$36,4,FALSE),"")</f>
        <v/>
      </c>
      <c r="G11" s="8" t="str">
        <f>IFERROR(VLOOKUP(C11,LlistaLlocs!$B$1:$G$36,5,FALSE),"")</f>
        <v/>
      </c>
      <c r="H11" s="24" t="str">
        <f>IFERROR(VLOOKUP(C11,LlistaLlocs!$B$1:$G$36,6,FALSE),"")</f>
        <v/>
      </c>
      <c r="I11" s="4"/>
    </row>
    <row r="12" spans="1:9" ht="15" customHeight="1" x14ac:dyDescent="0.25">
      <c r="A12" s="4"/>
      <c r="B12" s="7" t="str">
        <f>IF(H12="","",4)</f>
        <v/>
      </c>
      <c r="C12" s="12"/>
      <c r="D12" s="8" t="str">
        <f>IFERROR(VLOOKUP(C12,LlistaLlocs!$B$1:$G$32,2,FALSE),"")</f>
        <v/>
      </c>
      <c r="E12" s="8" t="str">
        <f>IFERROR(VLOOKUP(C12,LlistaLlocs!$B$1:$G$32,3,FALSE),"")</f>
        <v/>
      </c>
      <c r="F12" s="8" t="str">
        <f>IFERROR(VLOOKUP(C12,LlistaLlocs!$B$1:$G$36,4,FALSE),"")</f>
        <v/>
      </c>
      <c r="G12" s="8" t="str">
        <f>IFERROR(VLOOKUP(C12,LlistaLlocs!$B$1:$G$36,5,FALSE),"")</f>
        <v/>
      </c>
      <c r="H12" s="24" t="str">
        <f>IFERROR(VLOOKUP(C12,LlistaLlocs!$B$1:$G$36,6,FALSE),"")</f>
        <v/>
      </c>
      <c r="I12" s="4"/>
    </row>
    <row r="13" spans="1:9" ht="15" customHeight="1" x14ac:dyDescent="0.25">
      <c r="A13" s="4"/>
      <c r="B13" s="7" t="str">
        <f>IF(H13="","",5)</f>
        <v/>
      </c>
      <c r="C13" s="12"/>
      <c r="D13" s="8" t="str">
        <f>IFERROR(VLOOKUP(C13,LlistaLlocs!$B$1:$G$32,2,FALSE),"")</f>
        <v/>
      </c>
      <c r="E13" s="8" t="str">
        <f>IFERROR(VLOOKUP(C13,LlistaLlocs!$B$1:$G$32,3,FALSE),"")</f>
        <v/>
      </c>
      <c r="F13" s="8" t="str">
        <f>IFERROR(VLOOKUP(C13,LlistaLlocs!$B$1:$G$36,4,FALSE),"")</f>
        <v/>
      </c>
      <c r="G13" s="8" t="str">
        <f>IFERROR(VLOOKUP(C13,LlistaLlocs!$B$1:$G$36,5,FALSE),"")</f>
        <v/>
      </c>
      <c r="H13" s="24" t="str">
        <f>IFERROR(VLOOKUP(C13,LlistaLlocs!$B$1:$G$36,6,FALSE),"")</f>
        <v/>
      </c>
      <c r="I13" s="4"/>
    </row>
    <row r="14" spans="1:9" ht="15" customHeight="1" x14ac:dyDescent="0.25">
      <c r="A14" s="4"/>
      <c r="B14" s="7" t="str">
        <f>IF(H14="","",6)</f>
        <v/>
      </c>
      <c r="C14" s="12"/>
      <c r="D14" s="8" t="str">
        <f>IFERROR(VLOOKUP(C14,LlistaLlocs!$B$1:$G$32,2,FALSE),"")</f>
        <v/>
      </c>
      <c r="E14" s="8" t="str">
        <f>IFERROR(VLOOKUP(C14,LlistaLlocs!$B$1:$G$32,3,FALSE),"")</f>
        <v/>
      </c>
      <c r="F14" s="8" t="str">
        <f>IFERROR(VLOOKUP(C14,LlistaLlocs!$B$1:$G$36,4,FALSE),"")</f>
        <v/>
      </c>
      <c r="G14" s="8" t="str">
        <f>IFERROR(VLOOKUP(C14,LlistaLlocs!$B$1:$G$36,5,FALSE),"")</f>
        <v/>
      </c>
      <c r="H14" s="24" t="str">
        <f>IFERROR(VLOOKUP(C14,LlistaLlocs!$B$1:$G$36,6,FALSE),"")</f>
        <v/>
      </c>
      <c r="I14" s="4"/>
    </row>
    <row r="15" spans="1:9" ht="15" customHeight="1" x14ac:dyDescent="0.25">
      <c r="A15" s="4"/>
      <c r="B15" s="7" t="str">
        <f>IF(H15="","",7)</f>
        <v/>
      </c>
      <c r="C15" s="12"/>
      <c r="D15" s="8" t="str">
        <f>IFERROR(VLOOKUP(C15,LlistaLlocs!$B$1:$G$32,2,FALSE),"")</f>
        <v/>
      </c>
      <c r="E15" s="8" t="str">
        <f>IFERROR(VLOOKUP(C15,LlistaLlocs!$B$1:$G$32,3,FALSE),"")</f>
        <v/>
      </c>
      <c r="F15" s="8" t="str">
        <f>IFERROR(VLOOKUP(C15,LlistaLlocs!$B$1:$G$36,4,FALSE),"")</f>
        <v/>
      </c>
      <c r="G15" s="8" t="str">
        <f>IFERROR(VLOOKUP(C15,LlistaLlocs!$B$1:$G$36,5,FALSE),"")</f>
        <v/>
      </c>
      <c r="H15" s="24" t="str">
        <f>IFERROR(VLOOKUP(C15,LlistaLlocs!$B$1:$G$36,6,FALSE),"")</f>
        <v/>
      </c>
      <c r="I15" s="4"/>
    </row>
    <row r="16" spans="1:9" ht="15" customHeight="1" x14ac:dyDescent="0.25">
      <c r="A16" s="4"/>
      <c r="B16" s="7" t="str">
        <f>IF(H16="","",8)</f>
        <v/>
      </c>
      <c r="C16" s="12"/>
      <c r="D16" s="8" t="str">
        <f>IFERROR(VLOOKUP(C16,LlistaLlocs!$B$1:$G$32,2,FALSE),"")</f>
        <v/>
      </c>
      <c r="E16" s="8" t="str">
        <f>IFERROR(VLOOKUP(C16,LlistaLlocs!$B$1:$G$32,3,FALSE),"")</f>
        <v/>
      </c>
      <c r="F16" s="8" t="str">
        <f>IFERROR(VLOOKUP(C16,LlistaLlocs!$B$1:$G$36,4,FALSE),"")</f>
        <v/>
      </c>
      <c r="G16" s="8" t="str">
        <f>IFERROR(VLOOKUP(C16,LlistaLlocs!$B$1:$G$36,5,FALSE),"")</f>
        <v/>
      </c>
      <c r="H16" s="24" t="str">
        <f>IFERROR(VLOOKUP(C16,LlistaLlocs!$B$1:$G$36,6,FALSE),"")</f>
        <v/>
      </c>
      <c r="I16" s="4"/>
    </row>
    <row r="17" spans="1:9" ht="15" customHeight="1" x14ac:dyDescent="0.25">
      <c r="A17" s="4"/>
      <c r="B17" s="7" t="str">
        <f>IF(H17="","",9)</f>
        <v/>
      </c>
      <c r="C17" s="12"/>
      <c r="D17" s="8" t="str">
        <f>IFERROR(VLOOKUP(C17,LlistaLlocs!$B$1:$G$32,2,FALSE),"")</f>
        <v/>
      </c>
      <c r="E17" s="8" t="str">
        <f>IFERROR(VLOOKUP(C17,LlistaLlocs!$B$1:$G$32,3,FALSE),"")</f>
        <v/>
      </c>
      <c r="F17" s="8" t="str">
        <f>IFERROR(VLOOKUP(C17,LlistaLlocs!$B$1:$G$36,4,FALSE),"")</f>
        <v/>
      </c>
      <c r="G17" s="8" t="str">
        <f>IFERROR(VLOOKUP(C17,LlistaLlocs!$B$1:$G$36,5,FALSE),"")</f>
        <v/>
      </c>
      <c r="H17" s="24" t="str">
        <f>IFERROR(VLOOKUP(C17,LlistaLlocs!$B$1:$G$36,6,FALSE),"")</f>
        <v/>
      </c>
      <c r="I17" s="4"/>
    </row>
    <row r="18" spans="1:9" ht="15" customHeight="1" x14ac:dyDescent="0.25">
      <c r="A18" s="4"/>
      <c r="B18" s="7" t="str">
        <f>IF(H18="","",10)</f>
        <v/>
      </c>
      <c r="C18" s="12"/>
      <c r="D18" s="8" t="str">
        <f>IFERROR(VLOOKUP(C18,LlistaLlocs!$B$1:$G$32,2,FALSE),"")</f>
        <v/>
      </c>
      <c r="E18" s="8" t="str">
        <f>IFERROR(VLOOKUP(C18,LlistaLlocs!$B$1:$G$32,3,FALSE),"")</f>
        <v/>
      </c>
      <c r="F18" s="8" t="str">
        <f>IFERROR(VLOOKUP(C18,LlistaLlocs!$B$1:$G$36,4,FALSE),"")</f>
        <v/>
      </c>
      <c r="G18" s="8" t="str">
        <f>IFERROR(VLOOKUP(C18,LlistaLlocs!$B$1:$G$36,5,FALSE),"")</f>
        <v/>
      </c>
      <c r="H18" s="24" t="str">
        <f>IFERROR(VLOOKUP(C18,LlistaLlocs!$B$1:$G$36,6,FALSE),"")</f>
        <v/>
      </c>
      <c r="I18" s="4"/>
    </row>
    <row r="19" spans="1:9" ht="15" customHeight="1" x14ac:dyDescent="0.25">
      <c r="A19" s="4"/>
      <c r="B19" s="7" t="str">
        <f>IF(H19="","",11)</f>
        <v/>
      </c>
      <c r="C19" s="12"/>
      <c r="D19" s="8" t="str">
        <f>IFERROR(VLOOKUP(C19,LlistaLlocs!$B$1:$G$32,2,FALSE),"")</f>
        <v/>
      </c>
      <c r="E19" s="8" t="str">
        <f>IFERROR(VLOOKUP(C19,LlistaLlocs!$B$1:$G$32,3,FALSE),"")</f>
        <v/>
      </c>
      <c r="F19" s="8" t="str">
        <f>IFERROR(VLOOKUP(C19,LlistaLlocs!$B$1:$G$36,4,FALSE),"")</f>
        <v/>
      </c>
      <c r="G19" s="8" t="str">
        <f>IFERROR(VLOOKUP(C19,LlistaLlocs!$B$1:$G$36,5,FALSE),"")</f>
        <v/>
      </c>
      <c r="H19" s="24" t="str">
        <f>IFERROR(VLOOKUP(C19,LlistaLlocs!$B$1:$G$36,6,FALSE),"")</f>
        <v/>
      </c>
      <c r="I19" s="4"/>
    </row>
    <row r="20" spans="1:9" ht="15" customHeight="1" x14ac:dyDescent="0.25">
      <c r="A20" s="4"/>
      <c r="B20" s="7" t="str">
        <f>IF(H20="","",12)</f>
        <v/>
      </c>
      <c r="C20" s="12"/>
      <c r="D20" s="8" t="str">
        <f>IFERROR(VLOOKUP(C20,LlistaLlocs!$B$1:$G$32,2,FALSE),"")</f>
        <v/>
      </c>
      <c r="E20" s="8" t="str">
        <f>IFERROR(VLOOKUP(C20,LlistaLlocs!$B$1:$G$32,3,FALSE),"")</f>
        <v/>
      </c>
      <c r="F20" s="8" t="str">
        <f>IFERROR(VLOOKUP(C20,LlistaLlocs!$B$1:$G$36,4,FALSE),"")</f>
        <v/>
      </c>
      <c r="G20" s="8" t="str">
        <f>IFERROR(VLOOKUP(C20,LlistaLlocs!$B$1:$G$36,5,FALSE),"")</f>
        <v/>
      </c>
      <c r="H20" s="24" t="str">
        <f>IFERROR(VLOOKUP(C20,LlistaLlocs!$B$1:$G$36,6,FALSE),"")</f>
        <v/>
      </c>
      <c r="I20" s="4"/>
    </row>
    <row r="21" spans="1:9" ht="15" customHeight="1" x14ac:dyDescent="0.25">
      <c r="A21" s="4"/>
      <c r="B21" s="7" t="str">
        <f>IF(H21="","",13)</f>
        <v/>
      </c>
      <c r="C21" s="12"/>
      <c r="D21" s="8" t="str">
        <f>IFERROR(VLOOKUP(C21,LlistaLlocs!$B$1:$G$32,2,FALSE),"")</f>
        <v/>
      </c>
      <c r="E21" s="8" t="str">
        <f>IFERROR(VLOOKUP(C21,LlistaLlocs!$B$1:$G$32,3,FALSE),"")</f>
        <v/>
      </c>
      <c r="F21" s="8" t="str">
        <f>IFERROR(VLOOKUP(C21,LlistaLlocs!$B$1:$G$36,4,FALSE),"")</f>
        <v/>
      </c>
      <c r="G21" s="8" t="str">
        <f>IFERROR(VLOOKUP(C21,LlistaLlocs!$B$1:$G$36,5,FALSE),"")</f>
        <v/>
      </c>
      <c r="H21" s="24" t="str">
        <f>IFERROR(VLOOKUP(C21,LlistaLlocs!$B$1:$G$36,6,FALSE),"")</f>
        <v/>
      </c>
      <c r="I21" s="4"/>
    </row>
    <row r="22" spans="1:9" ht="15" customHeight="1" x14ac:dyDescent="0.25">
      <c r="A22" s="4"/>
      <c r="B22" s="7" t="str">
        <f>IF(H22="","",14)</f>
        <v/>
      </c>
      <c r="C22" s="12"/>
      <c r="D22" s="8" t="str">
        <f>IFERROR(VLOOKUP(C22,LlistaLlocs!$B$1:$G$32,2,FALSE),"")</f>
        <v/>
      </c>
      <c r="E22" s="8" t="str">
        <f>IFERROR(VLOOKUP(C22,LlistaLlocs!$B$1:$G$32,3,FALSE),"")</f>
        <v/>
      </c>
      <c r="F22" s="8" t="str">
        <f>IFERROR(VLOOKUP(C22,LlistaLlocs!$B$1:$G$36,4,FALSE),"")</f>
        <v/>
      </c>
      <c r="G22" s="8" t="str">
        <f>IFERROR(VLOOKUP(C22,LlistaLlocs!$B$1:$G$36,5,FALSE),"")</f>
        <v/>
      </c>
      <c r="H22" s="24" t="str">
        <f>IFERROR(VLOOKUP(C22,LlistaLlocs!$B$1:$G$36,6,FALSE),"")</f>
        <v/>
      </c>
      <c r="I22" s="4"/>
    </row>
    <row r="23" spans="1:9" ht="15" customHeight="1" x14ac:dyDescent="0.25">
      <c r="A23" s="4"/>
      <c r="B23" s="7" t="str">
        <f>IF(H23="","",15)</f>
        <v/>
      </c>
      <c r="C23" s="12"/>
      <c r="D23" s="8" t="str">
        <f>IFERROR(VLOOKUP(C23,LlistaLlocs!$B$1:$G$32,2,FALSE),"")</f>
        <v/>
      </c>
      <c r="E23" s="8" t="str">
        <f>IFERROR(VLOOKUP(C23,LlistaLlocs!$B$1:$G$32,3,FALSE),"")</f>
        <v/>
      </c>
      <c r="F23" s="8" t="str">
        <f>IFERROR(VLOOKUP(C23,LlistaLlocs!$B$1:$G$36,4,FALSE),"")</f>
        <v/>
      </c>
      <c r="G23" s="8" t="str">
        <f>IFERROR(VLOOKUP(C23,LlistaLlocs!$B$1:$G$36,5,FALSE),"")</f>
        <v/>
      </c>
      <c r="H23" s="24" t="str">
        <f>IFERROR(VLOOKUP(C23,LlistaLlocs!$B$1:$G$36,6,FALSE),"")</f>
        <v/>
      </c>
      <c r="I23" s="4"/>
    </row>
    <row r="24" spans="1:9" ht="15" customHeight="1" x14ac:dyDescent="0.25">
      <c r="A24" s="4"/>
      <c r="B24" s="7" t="str">
        <f>IF(H24="","",16)</f>
        <v/>
      </c>
      <c r="C24" s="12"/>
      <c r="D24" s="8" t="str">
        <f>IFERROR(VLOOKUP(C24,LlistaLlocs!$B$1:$G$32,2,FALSE),"")</f>
        <v/>
      </c>
      <c r="E24" s="8" t="str">
        <f>IFERROR(VLOOKUP(C24,LlistaLlocs!$B$1:$G$32,3,FALSE),"")</f>
        <v/>
      </c>
      <c r="F24" s="8" t="str">
        <f>IFERROR(VLOOKUP(C24,LlistaLlocs!$B$1:$G$36,4,FALSE),"")</f>
        <v/>
      </c>
      <c r="G24" s="8" t="str">
        <f>IFERROR(VLOOKUP(C24,LlistaLlocs!$B$1:$G$36,5,FALSE),"")</f>
        <v/>
      </c>
      <c r="H24" s="24" t="str">
        <f>IFERROR(VLOOKUP(C24,LlistaLlocs!$B$1:$G$36,6,FALSE),"")</f>
        <v/>
      </c>
      <c r="I24" s="4"/>
    </row>
    <row r="25" spans="1:9" ht="15" customHeight="1" x14ac:dyDescent="0.25">
      <c r="A25" s="4"/>
      <c r="B25" s="7" t="str">
        <f>IF(H25="","",17)</f>
        <v/>
      </c>
      <c r="C25" s="12"/>
      <c r="D25" s="8" t="str">
        <f>IFERROR(VLOOKUP(C25,LlistaLlocs!$B$1:$G$32,2,FALSE),"")</f>
        <v/>
      </c>
      <c r="E25" s="8" t="str">
        <f>IFERROR(VLOOKUP(C25,LlistaLlocs!$B$1:$G$32,3,FALSE),"")</f>
        <v/>
      </c>
      <c r="F25" s="8" t="str">
        <f>IFERROR(VLOOKUP(C25,LlistaLlocs!$B$1:$G$36,4,FALSE),"")</f>
        <v/>
      </c>
      <c r="G25" s="8" t="str">
        <f>IFERROR(VLOOKUP(C25,LlistaLlocs!$B$1:$G$36,5,FALSE),"")</f>
        <v/>
      </c>
      <c r="H25" s="24" t="str">
        <f>IFERROR(VLOOKUP(C25,LlistaLlocs!$B$1:$G$36,6,FALSE),"")</f>
        <v/>
      </c>
      <c r="I25" s="4"/>
    </row>
    <row r="26" spans="1:9" ht="15" customHeight="1" x14ac:dyDescent="0.25">
      <c r="A26" s="4"/>
      <c r="B26" s="7" t="str">
        <f>IF(H26="","",18)</f>
        <v/>
      </c>
      <c r="C26" s="12"/>
      <c r="D26" s="8" t="str">
        <f>IFERROR(VLOOKUP(C26,LlistaLlocs!$B$1:$G$32,2,FALSE),"")</f>
        <v/>
      </c>
      <c r="E26" s="8" t="str">
        <f>IFERROR(VLOOKUP(C26,LlistaLlocs!$B$1:$G$32,3,FALSE),"")</f>
        <v/>
      </c>
      <c r="F26" s="8" t="str">
        <f>IFERROR(VLOOKUP(C26,LlistaLlocs!$B$1:$G$36,4,FALSE),"")</f>
        <v/>
      </c>
      <c r="G26" s="8" t="str">
        <f>IFERROR(VLOOKUP(C26,LlistaLlocs!$B$1:$G$36,5,FALSE),"")</f>
        <v/>
      </c>
      <c r="H26" s="24" t="str">
        <f>IFERROR(VLOOKUP(C26,LlistaLlocs!$B$1:$G$36,6,FALSE),"")</f>
        <v/>
      </c>
      <c r="I26" s="4"/>
    </row>
    <row r="27" spans="1:9" ht="15" customHeight="1" x14ac:dyDescent="0.25">
      <c r="A27" s="4"/>
      <c r="B27" s="7" t="str">
        <f>IF(H27="","",19)</f>
        <v/>
      </c>
      <c r="C27" s="12"/>
      <c r="D27" s="8" t="str">
        <f>IFERROR(VLOOKUP(C27,LlistaLlocs!$B$1:$G$32,2,FALSE),"")</f>
        <v/>
      </c>
      <c r="E27" s="8" t="str">
        <f>IFERROR(VLOOKUP(C27,LlistaLlocs!$B$1:$G$32,3,FALSE),"")</f>
        <v/>
      </c>
      <c r="F27" s="8" t="str">
        <f>IFERROR(VLOOKUP(C27,LlistaLlocs!$B$1:$G$36,4,FALSE),"")</f>
        <v/>
      </c>
      <c r="G27" s="8" t="str">
        <f>IFERROR(VLOOKUP(C27,LlistaLlocs!$B$1:$G$36,5,FALSE),"")</f>
        <v/>
      </c>
      <c r="H27" s="24" t="str">
        <f>IFERROR(VLOOKUP(C27,LlistaLlocs!$B$1:$G$36,6,FALSE),"")</f>
        <v/>
      </c>
      <c r="I27" s="4"/>
    </row>
    <row r="28" spans="1:9" ht="15" customHeight="1" x14ac:dyDescent="0.25">
      <c r="A28" s="4"/>
      <c r="B28" s="7" t="str">
        <f>IF(H28="","",20)</f>
        <v/>
      </c>
      <c r="C28" s="12"/>
      <c r="D28" s="8" t="str">
        <f>IFERROR(VLOOKUP(C28,LlistaLlocs!$B$1:$G$32,2,FALSE),"")</f>
        <v/>
      </c>
      <c r="E28" s="8" t="str">
        <f>IFERROR(VLOOKUP(C28,LlistaLlocs!$B$1:$G$32,3,FALSE),"")</f>
        <v/>
      </c>
      <c r="F28" s="8" t="str">
        <f>IFERROR(VLOOKUP(C28,LlistaLlocs!$B$1:$G$36,4,FALSE),"")</f>
        <v/>
      </c>
      <c r="G28" s="8" t="str">
        <f>IFERROR(VLOOKUP(C28,LlistaLlocs!$B$1:$G$36,5,FALSE),"")</f>
        <v/>
      </c>
      <c r="H28" s="24" t="str">
        <f>IFERROR(VLOOKUP(C28,LlistaLlocs!$B$1:$G$36,6,FALSE),"")</f>
        <v/>
      </c>
      <c r="I28" s="4"/>
    </row>
    <row r="29" spans="1:9" ht="15" customHeight="1" x14ac:dyDescent="0.25">
      <c r="A29" s="4"/>
      <c r="B29" s="7" t="str">
        <f>IF(H29="","",21)</f>
        <v/>
      </c>
      <c r="C29" s="12"/>
      <c r="D29" s="8" t="str">
        <f>IFERROR(VLOOKUP(C29,LlistaLlocs!$B$1:$G$32,2,FALSE),"")</f>
        <v/>
      </c>
      <c r="E29" s="8" t="str">
        <f>IFERROR(VLOOKUP(C29,LlistaLlocs!$B$1:$G$32,3,FALSE),"")</f>
        <v/>
      </c>
      <c r="F29" s="8" t="str">
        <f>IFERROR(VLOOKUP(C29,LlistaLlocs!$B$1:$G$36,4,FALSE),"")</f>
        <v/>
      </c>
      <c r="G29" s="8" t="str">
        <f>IFERROR(VLOOKUP(C29,LlistaLlocs!$B$1:$G$36,5,FALSE),"")</f>
        <v/>
      </c>
      <c r="H29" s="24" t="str">
        <f>IFERROR(VLOOKUP(C29,LlistaLlocs!$B$1:$G$36,6,FALSE),"")</f>
        <v/>
      </c>
      <c r="I29" s="4"/>
    </row>
    <row r="30" spans="1:9" ht="15" customHeight="1" x14ac:dyDescent="0.25">
      <c r="A30" s="4"/>
      <c r="B30" s="7" t="str">
        <f>IF(H30="","",22)</f>
        <v/>
      </c>
      <c r="C30" s="12"/>
      <c r="D30" s="8" t="str">
        <f>IFERROR(VLOOKUP(C30,LlistaLlocs!$B$1:$G$32,2,FALSE),"")</f>
        <v/>
      </c>
      <c r="E30" s="8" t="str">
        <f>IFERROR(VLOOKUP(C30,LlistaLlocs!$B$1:$G$32,3,FALSE),"")</f>
        <v/>
      </c>
      <c r="F30" s="8" t="str">
        <f>IFERROR(VLOOKUP(C30,LlistaLlocs!$B$1:$G$36,4,FALSE),"")</f>
        <v/>
      </c>
      <c r="G30" s="8" t="str">
        <f>IFERROR(VLOOKUP(C30,LlistaLlocs!$B$1:$G$36,5,FALSE),"")</f>
        <v/>
      </c>
      <c r="H30" s="24" t="str">
        <f>IFERROR(VLOOKUP(C30,LlistaLlocs!$B$1:$G$36,6,FALSE),"")</f>
        <v/>
      </c>
      <c r="I30" s="4"/>
    </row>
    <row r="31" spans="1:9" ht="15" customHeight="1" x14ac:dyDescent="0.25">
      <c r="A31" s="4"/>
      <c r="B31" s="7" t="str">
        <f>IF(H31="","",23)</f>
        <v/>
      </c>
      <c r="C31" s="12"/>
      <c r="D31" s="8" t="str">
        <f>IFERROR(VLOOKUP(C31,LlistaLlocs!$B$1:$G$32,2,FALSE),"")</f>
        <v/>
      </c>
      <c r="E31" s="8" t="str">
        <f>IFERROR(VLOOKUP(C31,LlistaLlocs!$B$1:$G$32,3,FALSE),"")</f>
        <v/>
      </c>
      <c r="F31" s="8" t="str">
        <f>IFERROR(VLOOKUP(C31,LlistaLlocs!$B$1:$G$36,4,FALSE),"")</f>
        <v/>
      </c>
      <c r="G31" s="8" t="str">
        <f>IFERROR(VLOOKUP(C31,LlistaLlocs!$B$1:$G$36,5,FALSE),"")</f>
        <v/>
      </c>
      <c r="H31" s="24" t="str">
        <f>IFERROR(VLOOKUP(C31,LlistaLlocs!$B$1:$G$36,6,FALSE),"")</f>
        <v/>
      </c>
      <c r="I31" s="4"/>
    </row>
    <row r="32" spans="1:9" ht="15" customHeight="1" x14ac:dyDescent="0.25">
      <c r="A32" s="4"/>
      <c r="B32" s="7" t="str">
        <f>IF(H32="","",24)</f>
        <v/>
      </c>
      <c r="C32" s="12"/>
      <c r="D32" s="8" t="str">
        <f>IFERROR(VLOOKUP(C32,LlistaLlocs!$B$1:$G$32,2,FALSE),"")</f>
        <v/>
      </c>
      <c r="E32" s="8" t="str">
        <f>IFERROR(VLOOKUP(C32,LlistaLlocs!$B$1:$G$32,3,FALSE),"")</f>
        <v/>
      </c>
      <c r="F32" s="8" t="str">
        <f>IFERROR(VLOOKUP(C32,LlistaLlocs!$B$1:$G$36,4,FALSE),"")</f>
        <v/>
      </c>
      <c r="G32" s="8" t="str">
        <f>IFERROR(VLOOKUP(C32,LlistaLlocs!$B$1:$G$36,5,FALSE),"")</f>
        <v/>
      </c>
      <c r="H32" s="24" t="str">
        <f>IFERROR(VLOOKUP(C32,LlistaLlocs!$B$1:$G$36,6,FALSE),"")</f>
        <v/>
      </c>
      <c r="I32" s="4"/>
    </row>
    <row r="33" spans="1:9" ht="15" customHeight="1" x14ac:dyDescent="0.25">
      <c r="A33" s="4"/>
      <c r="B33" s="7" t="str">
        <f>IF(H33="","",25)</f>
        <v/>
      </c>
      <c r="C33" s="12"/>
      <c r="D33" s="8" t="str">
        <f>IFERROR(VLOOKUP(C33,LlistaLlocs!$B$1:$G$32,2,FALSE),"")</f>
        <v/>
      </c>
      <c r="E33" s="8" t="str">
        <f>IFERROR(VLOOKUP(C33,LlistaLlocs!$B$1:$G$32,3,FALSE),"")</f>
        <v/>
      </c>
      <c r="F33" s="8" t="str">
        <f>IFERROR(VLOOKUP(C33,LlistaLlocs!$B$1:$G$36,4,FALSE),"")</f>
        <v/>
      </c>
      <c r="G33" s="8" t="str">
        <f>IFERROR(VLOOKUP(C33,LlistaLlocs!$B$1:$G$36,5,FALSE),"")</f>
        <v/>
      </c>
      <c r="H33" s="24" t="str">
        <f>IFERROR(VLOOKUP(C33,LlistaLlocs!$B$1:$G$36,6,FALSE),"")</f>
        <v/>
      </c>
      <c r="I33" s="4"/>
    </row>
    <row r="34" spans="1:9" ht="15" customHeight="1" x14ac:dyDescent="0.25">
      <c r="A34" s="4"/>
      <c r="B34" s="7" t="str">
        <f>IF(H34="","",26)</f>
        <v/>
      </c>
      <c r="C34" s="12"/>
      <c r="D34" s="8" t="str">
        <f>IFERROR(VLOOKUP(C34,LlistaLlocs!$B$1:$G$32,2,FALSE),"")</f>
        <v/>
      </c>
      <c r="E34" s="8" t="str">
        <f>IFERROR(VLOOKUP(C34,LlistaLlocs!$B$1:$G$32,3,FALSE),"")</f>
        <v/>
      </c>
      <c r="F34" s="8" t="str">
        <f>IFERROR(VLOOKUP(C34,LlistaLlocs!$B$1:$G$36,4,FALSE),"")</f>
        <v/>
      </c>
      <c r="G34" s="8" t="str">
        <f>IFERROR(VLOOKUP(C34,LlistaLlocs!$B$1:$G$36,5,FALSE),"")</f>
        <v/>
      </c>
      <c r="H34" s="24" t="str">
        <f>IFERROR(VLOOKUP(C34,LlistaLlocs!$B$1:$G$36,6,FALSE),"")</f>
        <v/>
      </c>
      <c r="I34" s="4"/>
    </row>
    <row r="35" spans="1:9" ht="15" customHeight="1" x14ac:dyDescent="0.25">
      <c r="A35" s="4"/>
      <c r="B35" s="7" t="str">
        <f>IF(H35="","",27)</f>
        <v/>
      </c>
      <c r="C35" s="12"/>
      <c r="D35" s="8" t="str">
        <f>IFERROR(VLOOKUP(C35,LlistaLlocs!$B$1:$G$32,2,FALSE),"")</f>
        <v/>
      </c>
      <c r="E35" s="8" t="str">
        <f>IFERROR(VLOOKUP(C35,LlistaLlocs!$B$1:$G$32,3,FALSE),"")</f>
        <v/>
      </c>
      <c r="F35" s="8" t="str">
        <f>IFERROR(VLOOKUP(C35,LlistaLlocs!$B$1:$G$36,4,FALSE),"")</f>
        <v/>
      </c>
      <c r="G35" s="8" t="str">
        <f>IFERROR(VLOOKUP(C35,LlistaLlocs!$B$1:$G$36,5,FALSE),"")</f>
        <v/>
      </c>
      <c r="H35" s="24" t="str">
        <f>IFERROR(VLOOKUP(C35,LlistaLlocs!$B$1:$G$36,6,FALSE),"")</f>
        <v/>
      </c>
      <c r="I35" s="4"/>
    </row>
    <row r="36" spans="1:9" ht="15" customHeight="1" x14ac:dyDescent="0.25">
      <c r="A36" s="4"/>
      <c r="B36" s="7" t="str">
        <f>IF(H36="","",28)</f>
        <v/>
      </c>
      <c r="C36" s="12"/>
      <c r="D36" s="8" t="str">
        <f>IFERROR(VLOOKUP(C36,LlistaLlocs!$B$1:$G$32,2,FALSE),"")</f>
        <v/>
      </c>
      <c r="E36" s="8" t="str">
        <f>IFERROR(VLOOKUP(C36,LlistaLlocs!$B$1:$G$32,3,FALSE),"")</f>
        <v/>
      </c>
      <c r="F36" s="8" t="str">
        <f>IFERROR(VLOOKUP(C36,LlistaLlocs!$B$1:$G$36,4,FALSE),"")</f>
        <v/>
      </c>
      <c r="G36" s="8" t="str">
        <f>IFERROR(VLOOKUP(C36,LlistaLlocs!$B$1:$G$36,5,FALSE),"")</f>
        <v/>
      </c>
      <c r="H36" s="24" t="str">
        <f>IFERROR(VLOOKUP(C36,LlistaLlocs!$B$1:$G$36,6,FALSE),"")</f>
        <v/>
      </c>
      <c r="I36" s="4"/>
    </row>
    <row r="37" spans="1:9" ht="15" customHeight="1" x14ac:dyDescent="0.25">
      <c r="A37" s="4"/>
      <c r="B37" s="7" t="str">
        <f>IF(H37="","",29)</f>
        <v/>
      </c>
      <c r="C37" s="12"/>
      <c r="D37" s="8" t="str">
        <f>IFERROR(VLOOKUP(C37,LlistaLlocs!$B$1:$G$32,2,FALSE),"")</f>
        <v/>
      </c>
      <c r="E37" s="8" t="str">
        <f>IFERROR(VLOOKUP(C37,LlistaLlocs!$B$1:$G$32,3,FALSE),"")</f>
        <v/>
      </c>
      <c r="F37" s="8" t="str">
        <f>IFERROR(VLOOKUP(C37,LlistaLlocs!$B$1:$G$36,4,FALSE),"")</f>
        <v/>
      </c>
      <c r="G37" s="8" t="str">
        <f>IFERROR(VLOOKUP(C37,LlistaLlocs!$B$1:$G$36,5,FALSE),"")</f>
        <v/>
      </c>
      <c r="H37" s="24" t="str">
        <f>IFERROR(VLOOKUP(C37,LlistaLlocs!$B$1:$G$36,6,FALSE),"")</f>
        <v/>
      </c>
      <c r="I37" s="4"/>
    </row>
    <row r="38" spans="1:9" ht="15" customHeight="1" thickBot="1" x14ac:dyDescent="0.3">
      <c r="A38" s="4"/>
      <c r="B38" s="9" t="str">
        <f>IF(H38="","",30)</f>
        <v/>
      </c>
      <c r="C38" s="13"/>
      <c r="D38" s="10" t="str">
        <f>IFERROR(VLOOKUP(C38,LlistaLlocs!$B$1:$G$32,2,FALSE),"")</f>
        <v/>
      </c>
      <c r="E38" s="10" t="str">
        <f>IFERROR(VLOOKUP(C38,LlistaLlocs!$B$1:$G$32,3,FALSE),"")</f>
        <v/>
      </c>
      <c r="F38" s="10" t="str">
        <f>IFERROR(VLOOKUP(C38,LlistaLlocs!$B$1:$G$36,4,FALSE),"")</f>
        <v/>
      </c>
      <c r="G38" s="10" t="str">
        <f>IFERROR(VLOOKUP(C38,LlistaLlocs!$B$1:$G$36,5,FALSE),"")</f>
        <v/>
      </c>
      <c r="H38" s="25" t="str">
        <f>IFERROR(VLOOKUP(C38,LlistaLlocs!$B$1:$G$36,6,FALSE),"")</f>
        <v/>
      </c>
      <c r="I38" s="4"/>
    </row>
    <row r="39" spans="1:9" ht="18" customHeight="1" thickTop="1" x14ac:dyDescent="0.25">
      <c r="A39" s="52" t="s">
        <v>97</v>
      </c>
      <c r="B39" s="29" t="s">
        <v>95</v>
      </c>
      <c r="C39" s="4"/>
      <c r="D39" s="4"/>
      <c r="E39" s="4"/>
      <c r="F39" s="4"/>
      <c r="G39" s="4"/>
      <c r="H39" s="5"/>
      <c r="I39" s="4"/>
    </row>
    <row r="40" spans="1:9" ht="12" customHeight="1" x14ac:dyDescent="0.25">
      <c r="A40" s="53"/>
      <c r="B40" s="29" t="s">
        <v>92</v>
      </c>
      <c r="C40" s="4"/>
      <c r="D40" s="4"/>
      <c r="E40" s="4"/>
      <c r="F40" s="4"/>
      <c r="G40" s="4"/>
      <c r="H40" s="5"/>
      <c r="I40" s="4"/>
    </row>
    <row r="41" spans="1:9" ht="19" customHeight="1" x14ac:dyDescent="0.25">
      <c r="A41" s="53"/>
      <c r="B41" s="51" t="s">
        <v>93</v>
      </c>
      <c r="C41" s="4"/>
      <c r="D41" s="4"/>
      <c r="E41" s="4"/>
      <c r="F41" s="4"/>
      <c r="G41" s="4"/>
      <c r="H41" s="5"/>
      <c r="I41" s="4"/>
    </row>
    <row r="42" spans="1:9" ht="31" customHeight="1" x14ac:dyDescent="0.3">
      <c r="A42" s="4"/>
      <c r="B42" s="31"/>
      <c r="C42" s="4"/>
      <c r="D42" s="4"/>
      <c r="E42" s="4"/>
      <c r="F42" s="4"/>
      <c r="G42" s="4"/>
      <c r="H42" s="5"/>
      <c r="I42" s="4"/>
    </row>
    <row r="43" spans="1:9" ht="15" customHeight="1" x14ac:dyDescent="0.25">
      <c r="A43" s="4"/>
      <c r="B43" s="4"/>
      <c r="C43" s="4"/>
      <c r="D43" s="4"/>
      <c r="E43" s="4"/>
      <c r="F43" s="4"/>
      <c r="G43" s="4"/>
      <c r="H43" s="5"/>
      <c r="I43" s="4"/>
    </row>
    <row r="44" spans="1:9" ht="15" customHeight="1" x14ac:dyDescent="0.25">
      <c r="A44" s="4"/>
      <c r="B44" s="4"/>
      <c r="C44" s="4"/>
      <c r="D44" s="4"/>
      <c r="E44" s="4"/>
      <c r="F44" s="4"/>
      <c r="G44" s="4"/>
      <c r="H44" s="5"/>
      <c r="I44" s="4"/>
    </row>
  </sheetData>
  <sheetProtection algorithmName="SHA-512" hashValue="VK1riJtoxHbVfXuG3Y37hU45TNGHEhM8g1EC1ZQFU0ZUY9EebEXkM718KRc/hdCjwbxtSP21hnMkbYieCouzgQ==" saltValue="vhrw8oG9osbx6pXt0ddTkA==" spinCount="100000" sheet="1" objects="1" scenarios="1"/>
  <protectedRanges>
    <protectedRange sqref="B6:C6" name="Interval1"/>
    <protectedRange sqref="C9:C38" name="Interval2"/>
  </protectedRanges>
  <mergeCells count="1">
    <mergeCell ref="A39:A41"/>
  </mergeCells>
  <conditionalFormatting sqref="C9:C38">
    <cfRule type="duplicateValues" dxfId="0" priority="7" stopIfTrue="1"/>
  </conditionalFormatting>
  <dataValidations count="2">
    <dataValidation type="textLength" operator="equal" allowBlank="1" showInputMessage="1" showErrorMessage="1" error="El NIF ha de tenir 8 xifres i 1 lletra" promptTitle="Obligatori" prompt="9 dígits: si el NIF té 8 dígits i 1 lletra posa-hi un zero davant (exemple: 02345678X)" sqref="B6" xr:uid="{00000000-0002-0000-0000-000000000000}">
      <formula1>9</formula1>
    </dataValidation>
    <dataValidation operator="equal" allowBlank="1" showInputMessage="1" promptTitle="Obligatori" prompt="Tal com consta a la sol·licitud" sqref="C6" xr:uid="{12E93C93-F757-43D7-8D1D-F945FF0BDAF8}"/>
  </dataValidations>
  <hyperlinks>
    <hyperlink ref="B41" location="RGPD!A1" display="Informació bàsica sobre el tractament de dades personals (vegeu pestanya RGPD)" xr:uid="{B67D6D69-BD80-44CA-BCF1-E15D32989691}"/>
  </hyperlinks>
  <pageMargins left="0.70866141732283472" right="0.70866141732283472" top="0.69166666666666665" bottom="0.39166666666666666" header="0.25833333333333336" footer="0.31496062992125984"/>
  <pageSetup paperSize="9" scale="80" fitToHeight="0" orientation="landscape" r:id="rId1"/>
  <headerFooter differentFirst="1">
    <oddFooter>&amp;R&amp;"Arial,Normal"&amp;10Pàgina: &amp;P/&amp;N
Data: &amp;D</oddFooter>
    <firstHeader>&amp;L&amp;G</first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LlistaLlocs!$B$3:$B$32</xm:f>
          </x14:formula1>
          <xm:sqref>C9:C38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2"/>
  <sheetViews>
    <sheetView workbookViewId="0">
      <selection activeCell="B2" sqref="B2"/>
    </sheetView>
  </sheetViews>
  <sheetFormatPr defaultColWidth="8.90625" defaultRowHeight="15" customHeight="1" x14ac:dyDescent="0.25"/>
  <cols>
    <col min="1" max="1" width="3.81640625" style="1" customWidth="1"/>
    <col min="2" max="3" width="13.81640625" style="1" customWidth="1"/>
    <col min="4" max="4" width="36.81640625" style="1" customWidth="1"/>
    <col min="5" max="5" width="6.81640625" style="1" customWidth="1"/>
    <col min="6" max="7" width="36.81640625" style="1" customWidth="1"/>
    <col min="8" max="16384" width="8.90625" style="1"/>
  </cols>
  <sheetData>
    <row r="2" spans="2:7" ht="15" customHeight="1" thickBot="1" x14ac:dyDescent="0.35"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</row>
    <row r="3" spans="2:7" ht="15" customHeight="1" x14ac:dyDescent="0.25">
      <c r="B3" s="16" t="s">
        <v>18</v>
      </c>
      <c r="C3" s="17" t="s">
        <v>9</v>
      </c>
      <c r="D3" s="17" t="s">
        <v>73</v>
      </c>
      <c r="E3" s="17" t="s">
        <v>8</v>
      </c>
      <c r="F3" s="17" t="s">
        <v>75</v>
      </c>
      <c r="G3" s="17" t="s">
        <v>78</v>
      </c>
    </row>
    <row r="4" spans="2:7" ht="15" customHeight="1" x14ac:dyDescent="0.25">
      <c r="B4" s="14" t="s">
        <v>19</v>
      </c>
      <c r="C4" s="18" t="s">
        <v>48</v>
      </c>
      <c r="D4" s="18" t="s">
        <v>73</v>
      </c>
      <c r="E4" s="18" t="s">
        <v>8</v>
      </c>
      <c r="F4" s="18" t="s">
        <v>75</v>
      </c>
      <c r="G4" s="18" t="s">
        <v>78</v>
      </c>
    </row>
    <row r="5" spans="2:7" ht="15" customHeight="1" x14ac:dyDescent="0.25">
      <c r="B5" s="14" t="s">
        <v>20</v>
      </c>
      <c r="C5" s="18" t="s">
        <v>10</v>
      </c>
      <c r="D5" s="18" t="s">
        <v>73</v>
      </c>
      <c r="E5" s="18" t="s">
        <v>8</v>
      </c>
      <c r="F5" s="18" t="s">
        <v>75</v>
      </c>
      <c r="G5" s="18" t="s">
        <v>78</v>
      </c>
    </row>
    <row r="6" spans="2:7" ht="15" customHeight="1" x14ac:dyDescent="0.25">
      <c r="B6" s="14" t="s">
        <v>21</v>
      </c>
      <c r="C6" s="18" t="s">
        <v>11</v>
      </c>
      <c r="D6" s="18" t="s">
        <v>73</v>
      </c>
      <c r="E6" s="18" t="s">
        <v>8</v>
      </c>
      <c r="F6" s="18" t="s">
        <v>75</v>
      </c>
      <c r="G6" s="18" t="s">
        <v>78</v>
      </c>
    </row>
    <row r="7" spans="2:7" ht="15" customHeight="1" x14ac:dyDescent="0.25">
      <c r="B7" s="14" t="s">
        <v>22</v>
      </c>
      <c r="C7" s="18" t="s">
        <v>12</v>
      </c>
      <c r="D7" s="18" t="s">
        <v>73</v>
      </c>
      <c r="E7" s="18" t="s">
        <v>8</v>
      </c>
      <c r="F7" s="18" t="s">
        <v>75</v>
      </c>
      <c r="G7" s="18" t="s">
        <v>78</v>
      </c>
    </row>
    <row r="8" spans="2:7" ht="15" customHeight="1" x14ac:dyDescent="0.25">
      <c r="B8" s="14" t="s">
        <v>23</v>
      </c>
      <c r="C8" s="18" t="s">
        <v>13</v>
      </c>
      <c r="D8" s="18" t="s">
        <v>73</v>
      </c>
      <c r="E8" s="18" t="s">
        <v>8</v>
      </c>
      <c r="F8" s="18" t="s">
        <v>75</v>
      </c>
      <c r="G8" s="18" t="s">
        <v>78</v>
      </c>
    </row>
    <row r="9" spans="2:7" ht="15" customHeight="1" x14ac:dyDescent="0.25">
      <c r="B9" s="14" t="s">
        <v>24</v>
      </c>
      <c r="C9" s="18" t="s">
        <v>14</v>
      </c>
      <c r="D9" s="18" t="s">
        <v>73</v>
      </c>
      <c r="E9" s="18" t="s">
        <v>8</v>
      </c>
      <c r="F9" s="18" t="s">
        <v>75</v>
      </c>
      <c r="G9" s="18" t="s">
        <v>78</v>
      </c>
    </row>
    <row r="10" spans="2:7" ht="15" customHeight="1" x14ac:dyDescent="0.25">
      <c r="B10" s="14" t="s">
        <v>25</v>
      </c>
      <c r="C10" s="18" t="s">
        <v>49</v>
      </c>
      <c r="D10" s="18" t="s">
        <v>74</v>
      </c>
      <c r="E10" s="18" t="s">
        <v>8</v>
      </c>
      <c r="F10" s="18" t="s">
        <v>75</v>
      </c>
      <c r="G10" s="18" t="s">
        <v>78</v>
      </c>
    </row>
    <row r="11" spans="2:7" ht="15" customHeight="1" x14ac:dyDescent="0.25">
      <c r="B11" s="14" t="s">
        <v>26</v>
      </c>
      <c r="C11" s="18" t="s">
        <v>50</v>
      </c>
      <c r="D11" s="18" t="s">
        <v>74</v>
      </c>
      <c r="E11" s="18" t="s">
        <v>8</v>
      </c>
      <c r="F11" s="18" t="s">
        <v>75</v>
      </c>
      <c r="G11" s="18" t="s">
        <v>78</v>
      </c>
    </row>
    <row r="12" spans="2:7" ht="15" customHeight="1" x14ac:dyDescent="0.25">
      <c r="B12" s="14" t="s">
        <v>27</v>
      </c>
      <c r="C12" s="18" t="s">
        <v>51</v>
      </c>
      <c r="D12" s="18" t="s">
        <v>74</v>
      </c>
      <c r="E12" s="18" t="s">
        <v>8</v>
      </c>
      <c r="F12" s="18" t="s">
        <v>75</v>
      </c>
      <c r="G12" s="18" t="s">
        <v>78</v>
      </c>
    </row>
    <row r="13" spans="2:7" ht="15" customHeight="1" x14ac:dyDescent="0.25">
      <c r="B13" s="14" t="s">
        <v>28</v>
      </c>
      <c r="C13" s="18" t="s">
        <v>52</v>
      </c>
      <c r="D13" s="18" t="s">
        <v>74</v>
      </c>
      <c r="E13" s="18" t="s">
        <v>8</v>
      </c>
      <c r="F13" s="18" t="s">
        <v>75</v>
      </c>
      <c r="G13" s="18" t="s">
        <v>78</v>
      </c>
    </row>
    <row r="14" spans="2:7" ht="15" customHeight="1" x14ac:dyDescent="0.25">
      <c r="B14" s="14" t="s">
        <v>29</v>
      </c>
      <c r="C14" s="18" t="s">
        <v>53</v>
      </c>
      <c r="D14" s="18" t="s">
        <v>74</v>
      </c>
      <c r="E14" s="18" t="s">
        <v>8</v>
      </c>
      <c r="F14" s="18" t="s">
        <v>75</v>
      </c>
      <c r="G14" s="18" t="s">
        <v>78</v>
      </c>
    </row>
    <row r="15" spans="2:7" ht="15" customHeight="1" x14ac:dyDescent="0.25">
      <c r="B15" s="14" t="s">
        <v>30</v>
      </c>
      <c r="C15" s="18" t="s">
        <v>54</v>
      </c>
      <c r="D15" s="18" t="s">
        <v>74</v>
      </c>
      <c r="E15" s="18" t="s">
        <v>8</v>
      </c>
      <c r="F15" s="18" t="s">
        <v>75</v>
      </c>
      <c r="G15" s="18" t="s">
        <v>78</v>
      </c>
    </row>
    <row r="16" spans="2:7" ht="15" customHeight="1" x14ac:dyDescent="0.25">
      <c r="B16" s="14" t="s">
        <v>31</v>
      </c>
      <c r="C16" s="18" t="s">
        <v>55</v>
      </c>
      <c r="D16" s="18" t="s">
        <v>74</v>
      </c>
      <c r="E16" s="18" t="s">
        <v>8</v>
      </c>
      <c r="F16" s="18" t="s">
        <v>75</v>
      </c>
      <c r="G16" s="18" t="s">
        <v>78</v>
      </c>
    </row>
    <row r="17" spans="2:7" ht="15" customHeight="1" x14ac:dyDescent="0.25">
      <c r="B17" s="14" t="s">
        <v>32</v>
      </c>
      <c r="C17" s="18" t="s">
        <v>56</v>
      </c>
      <c r="D17" s="18" t="s">
        <v>74</v>
      </c>
      <c r="E17" s="18" t="s">
        <v>8</v>
      </c>
      <c r="F17" s="18" t="s">
        <v>75</v>
      </c>
      <c r="G17" s="18" t="s">
        <v>78</v>
      </c>
    </row>
    <row r="18" spans="2:7" ht="15" customHeight="1" x14ac:dyDescent="0.25">
      <c r="B18" s="14" t="s">
        <v>33</v>
      </c>
      <c r="C18" s="18" t="s">
        <v>57</v>
      </c>
      <c r="D18" s="18" t="s">
        <v>73</v>
      </c>
      <c r="E18" s="18" t="s">
        <v>8</v>
      </c>
      <c r="F18" s="18" t="s">
        <v>76</v>
      </c>
      <c r="G18" s="18" t="s">
        <v>79</v>
      </c>
    </row>
    <row r="19" spans="2:7" ht="15" customHeight="1" x14ac:dyDescent="0.25">
      <c r="B19" s="14" t="s">
        <v>34</v>
      </c>
      <c r="C19" s="18" t="s">
        <v>58</v>
      </c>
      <c r="D19" s="18" t="s">
        <v>73</v>
      </c>
      <c r="E19" s="18" t="s">
        <v>8</v>
      </c>
      <c r="F19" s="18" t="s">
        <v>76</v>
      </c>
      <c r="G19" s="18" t="s">
        <v>79</v>
      </c>
    </row>
    <row r="20" spans="2:7" ht="15" customHeight="1" x14ac:dyDescent="0.25">
      <c r="B20" s="14" t="s">
        <v>35</v>
      </c>
      <c r="C20" s="18" t="s">
        <v>59</v>
      </c>
      <c r="D20" s="18" t="s">
        <v>73</v>
      </c>
      <c r="E20" s="18" t="s">
        <v>8</v>
      </c>
      <c r="F20" s="18" t="s">
        <v>76</v>
      </c>
      <c r="G20" s="18" t="s">
        <v>79</v>
      </c>
    </row>
    <row r="21" spans="2:7" ht="15" customHeight="1" x14ac:dyDescent="0.25">
      <c r="B21" s="14" t="s">
        <v>36</v>
      </c>
      <c r="C21" s="18" t="s">
        <v>60</v>
      </c>
      <c r="D21" s="18" t="s">
        <v>73</v>
      </c>
      <c r="E21" s="18" t="s">
        <v>8</v>
      </c>
      <c r="F21" s="18" t="s">
        <v>76</v>
      </c>
      <c r="G21" s="18" t="s">
        <v>79</v>
      </c>
    </row>
    <row r="22" spans="2:7" ht="15" customHeight="1" x14ac:dyDescent="0.25">
      <c r="B22" s="14" t="s">
        <v>37</v>
      </c>
      <c r="C22" s="18" t="s">
        <v>61</v>
      </c>
      <c r="D22" s="18" t="s">
        <v>73</v>
      </c>
      <c r="E22" s="18" t="s">
        <v>8</v>
      </c>
      <c r="F22" s="18" t="s">
        <v>76</v>
      </c>
      <c r="G22" s="18" t="s">
        <v>79</v>
      </c>
    </row>
    <row r="23" spans="2:7" ht="15" customHeight="1" x14ac:dyDescent="0.25">
      <c r="B23" s="14" t="s">
        <v>38</v>
      </c>
      <c r="C23" s="18" t="s">
        <v>62</v>
      </c>
      <c r="D23" s="18" t="s">
        <v>74</v>
      </c>
      <c r="E23" s="18" t="s">
        <v>8</v>
      </c>
      <c r="F23" s="18" t="s">
        <v>76</v>
      </c>
      <c r="G23" s="18" t="s">
        <v>79</v>
      </c>
    </row>
    <row r="24" spans="2:7" ht="15" customHeight="1" x14ac:dyDescent="0.25">
      <c r="B24" s="14" t="s">
        <v>39</v>
      </c>
      <c r="C24" s="18" t="s">
        <v>63</v>
      </c>
      <c r="D24" s="18" t="s">
        <v>74</v>
      </c>
      <c r="E24" s="18" t="s">
        <v>8</v>
      </c>
      <c r="F24" s="18" t="s">
        <v>76</v>
      </c>
      <c r="G24" s="18" t="s">
        <v>79</v>
      </c>
    </row>
    <row r="25" spans="2:7" ht="15" customHeight="1" x14ac:dyDescent="0.25">
      <c r="B25" s="14" t="s">
        <v>40</v>
      </c>
      <c r="C25" s="18" t="s">
        <v>64</v>
      </c>
      <c r="D25" s="18" t="s">
        <v>74</v>
      </c>
      <c r="E25" s="18" t="s">
        <v>8</v>
      </c>
      <c r="F25" s="18" t="s">
        <v>76</v>
      </c>
      <c r="G25" s="18" t="s">
        <v>79</v>
      </c>
    </row>
    <row r="26" spans="2:7" ht="15" customHeight="1" x14ac:dyDescent="0.25">
      <c r="B26" s="14" t="s">
        <v>41</v>
      </c>
      <c r="C26" s="18" t="s">
        <v>65</v>
      </c>
      <c r="D26" s="18" t="s">
        <v>74</v>
      </c>
      <c r="E26" s="18" t="s">
        <v>8</v>
      </c>
      <c r="F26" s="18" t="s">
        <v>76</v>
      </c>
      <c r="G26" s="18" t="s">
        <v>79</v>
      </c>
    </row>
    <row r="27" spans="2:7" ht="15" customHeight="1" x14ac:dyDescent="0.25">
      <c r="B27" s="14" t="s">
        <v>42</v>
      </c>
      <c r="C27" s="18" t="s">
        <v>66</v>
      </c>
      <c r="D27" s="18" t="s">
        <v>74</v>
      </c>
      <c r="E27" s="18" t="s">
        <v>8</v>
      </c>
      <c r="F27" s="18" t="s">
        <v>76</v>
      </c>
      <c r="G27" s="18" t="s">
        <v>79</v>
      </c>
    </row>
    <row r="28" spans="2:7" ht="15" customHeight="1" x14ac:dyDescent="0.25">
      <c r="B28" s="14" t="s">
        <v>43</v>
      </c>
      <c r="C28" s="18" t="s">
        <v>67</v>
      </c>
      <c r="D28" s="18" t="s">
        <v>73</v>
      </c>
      <c r="E28" s="18" t="s">
        <v>8</v>
      </c>
      <c r="F28" s="18" t="s">
        <v>77</v>
      </c>
      <c r="G28" s="18" t="s">
        <v>80</v>
      </c>
    </row>
    <row r="29" spans="2:7" ht="15" customHeight="1" x14ac:dyDescent="0.25">
      <c r="B29" s="14" t="s">
        <v>44</v>
      </c>
      <c r="C29" s="18" t="s">
        <v>68</v>
      </c>
      <c r="D29" s="18" t="s">
        <v>73</v>
      </c>
      <c r="E29" s="18" t="s">
        <v>8</v>
      </c>
      <c r="F29" s="18" t="s">
        <v>77</v>
      </c>
      <c r="G29" s="18" t="s">
        <v>80</v>
      </c>
    </row>
    <row r="30" spans="2:7" ht="15" customHeight="1" x14ac:dyDescent="0.25">
      <c r="B30" s="14" t="s">
        <v>45</v>
      </c>
      <c r="C30" s="18" t="s">
        <v>69</v>
      </c>
      <c r="D30" s="18" t="s">
        <v>74</v>
      </c>
      <c r="E30" s="18" t="s">
        <v>8</v>
      </c>
      <c r="F30" s="18" t="s">
        <v>77</v>
      </c>
      <c r="G30" s="18" t="s">
        <v>80</v>
      </c>
    </row>
    <row r="31" spans="2:7" ht="15" customHeight="1" x14ac:dyDescent="0.25">
      <c r="B31" s="14" t="s">
        <v>46</v>
      </c>
      <c r="C31" s="18" t="s">
        <v>70</v>
      </c>
      <c r="D31" s="18" t="s">
        <v>74</v>
      </c>
      <c r="E31" s="18" t="s">
        <v>8</v>
      </c>
      <c r="F31" s="18" t="s">
        <v>77</v>
      </c>
      <c r="G31" s="18" t="s">
        <v>80</v>
      </c>
    </row>
    <row r="32" spans="2:7" ht="15" customHeight="1" thickBot="1" x14ac:dyDescent="0.3">
      <c r="B32" s="19" t="s">
        <v>47</v>
      </c>
      <c r="C32" s="20" t="s">
        <v>71</v>
      </c>
      <c r="D32" s="20" t="s">
        <v>74</v>
      </c>
      <c r="E32" s="20" t="s">
        <v>8</v>
      </c>
      <c r="F32" s="20" t="s">
        <v>77</v>
      </c>
      <c r="G32" s="20" t="s">
        <v>80</v>
      </c>
    </row>
  </sheetData>
  <sheetProtection algorithmName="SHA-512" hashValue="wT4cKoEDJhusUCSTItXqJP6yYuYbW84Z3+SJREywT2LMitGXSCk6gbiyLKbibPdTMkEao+euNqxYb+2aYMd+Ew==" saltValue="hAB0qXcjPmBkKyusKiEsZw==" spinCount="100000" sheet="1" objects="1" scenarios="1" selectLockedCells="1" selectUnlockedCells="1"/>
  <pageMargins left="0.7" right="0.7" top="0.75" bottom="0.75" header="0.3" footer="0.3"/>
  <pageSetup paperSize="9" scale="88" fitToHeight="0" orientation="landscape" r:id="rId1"/>
  <headerFooter differentFirst="1">
    <oddHeader>&amp;L&amp;G</oddHeader>
    <oddFooter>&amp;R&amp;P/&amp;N</oddFooter>
    <firstHeader>&amp;L&amp;G</firstHeader>
    <firstFooter>&amp;R&amp;P/&amp;N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9"/>
  <sheetViews>
    <sheetView showGridLines="0" zoomScale="93" zoomScaleNormal="93" workbookViewId="0"/>
  </sheetViews>
  <sheetFormatPr defaultColWidth="8.90625" defaultRowHeight="15" customHeight="1" x14ac:dyDescent="0.25"/>
  <cols>
    <col min="1" max="1" width="3.81640625" style="1" customWidth="1"/>
    <col min="2" max="2" width="220.1796875" style="1" customWidth="1"/>
    <col min="3" max="16384" width="8.90625" style="1"/>
  </cols>
  <sheetData>
    <row r="2" spans="2:11" ht="15" customHeight="1" thickBot="1" x14ac:dyDescent="0.35">
      <c r="B2" s="27" t="s">
        <v>82</v>
      </c>
      <c r="C2" s="6"/>
      <c r="D2" s="6"/>
      <c r="E2" s="6"/>
      <c r="F2" s="6"/>
      <c r="G2" s="6"/>
      <c r="H2" s="6"/>
      <c r="I2" s="6"/>
      <c r="J2" s="6"/>
      <c r="K2" s="6"/>
    </row>
    <row r="3" spans="2:11" ht="22" customHeight="1" thickTop="1" x14ac:dyDescent="0.25">
      <c r="B3" s="11" t="s">
        <v>83</v>
      </c>
    </row>
    <row r="4" spans="2:11" ht="20.5" customHeight="1" x14ac:dyDescent="0.25">
      <c r="B4" s="11" t="s">
        <v>81</v>
      </c>
    </row>
    <row r="5" spans="2:11" ht="20.5" customHeight="1" x14ac:dyDescent="0.25">
      <c r="B5" s="11" t="s">
        <v>84</v>
      </c>
    </row>
    <row r="6" spans="2:11" ht="20.5" customHeight="1" x14ac:dyDescent="0.25">
      <c r="B6" s="11" t="s">
        <v>85</v>
      </c>
    </row>
    <row r="7" spans="2:11" ht="20.5" customHeight="1" x14ac:dyDescent="0.25">
      <c r="B7" s="26" t="s">
        <v>94</v>
      </c>
      <c r="C7" s="26"/>
      <c r="D7" s="26"/>
      <c r="E7" s="26"/>
      <c r="F7" s="26"/>
      <c r="G7" s="26"/>
      <c r="H7" s="26"/>
      <c r="I7" s="26"/>
      <c r="J7" s="26"/>
      <c r="K7" s="26"/>
    </row>
    <row r="8" spans="2:11" ht="20.5" customHeight="1" x14ac:dyDescent="0.25">
      <c r="B8" s="26" t="s">
        <v>86</v>
      </c>
      <c r="C8" s="26"/>
      <c r="D8" s="26"/>
      <c r="E8" s="26"/>
      <c r="F8" s="26"/>
      <c r="G8" s="26"/>
      <c r="H8" s="26"/>
      <c r="I8" s="26"/>
      <c r="J8" s="26"/>
      <c r="K8" s="26"/>
    </row>
    <row r="9" spans="2:11" ht="15" customHeight="1" thickBot="1" x14ac:dyDescent="0.3">
      <c r="B9" s="28"/>
    </row>
  </sheetData>
  <sheetProtection sheet="1" objects="1" scenarios="1"/>
  <hyperlinks>
    <hyperlink ref="B7:K7" r:id="rId1" display="Drets de les persones interessades: pots exercir els drets d'accés, rectificació, supressió, oposició i limitació del tractament adreçant una sol·licitud en format electrònic, mitjançant la petició genèrica disponible al web Tràmits gencat" xr:uid="{50A3700D-4850-43C4-9047-D88BA641016F}"/>
    <hyperlink ref="B8:K8" r:id="rId2" display="Informació addicional: web del Departament" xr:uid="{FA137511-8982-4A78-A767-BEED12E2152D}"/>
  </hyperlinks>
  <pageMargins left="0.70866141732283472" right="0.70866141732283472" top="0.74803149606299213" bottom="0.74803149606299213" header="0.31496062992125984" footer="0.31496062992125984"/>
  <pageSetup paperSize="9" scale="28" fitToHeight="0" orientation="portrait" r:id="rId3"/>
  <headerFooter>
    <oddHeader>&amp;L&amp;G</oddHeader>
    <oddFooter>&amp;R&amp;"Arial,Normal"&amp;10&amp;P/&amp;N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SelectorLlocs</vt:lpstr>
      <vt:lpstr>LlistaLlocs</vt:lpstr>
      <vt:lpstr>RGPD</vt:lpstr>
      <vt:lpstr>SelectorLlocs!Títols_per_imprimir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Sol·licitud de llocs de treball als quals s'opta (per a ajudants d'institucions penitenciàries de l'Estat que no treballin a centres penitenciaris de Catalunya) </dc:title>
  <dc:subject>Concurs general de mèroits i capacitats de tècnics especialistes de serveis penitenciaris (JU/003/2024)</dc:subject>
  <dc:creator>Generalitat de Catalunya. Departament de Justícia i Qualitat Democràtica</dc:creator>
  <cp:keywords>concurs de trasllats, tècnics especialistes, execució penal, serveis penitenciaris, cos d'ajudants, institucions penitenciàries</cp:keywords>
  <cp:lastModifiedBy>Departament de Justícia i Qualitat Democràtica</cp:lastModifiedBy>
  <cp:lastPrinted>2025-03-02T14:14:24Z</cp:lastPrinted>
  <dcterms:created xsi:type="dcterms:W3CDTF">2022-11-18T08:22:20Z</dcterms:created>
  <dcterms:modified xsi:type="dcterms:W3CDTF">2025-03-02T16:42:16Z</dcterms:modified>
</cp:coreProperties>
</file>