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6137429g\Desktop\CIGO\"/>
    </mc:Choice>
  </mc:AlternateContent>
  <bookViews>
    <workbookView xWindow="0" yWindow="0" windowWidth="14930" windowHeight="4200" tabRatio="795" activeTab="1"/>
  </bookViews>
  <sheets>
    <sheet name="A. NORMA VIGENT" sheetId="1" r:id="rId1"/>
    <sheet name="B. PROPOSTA NORMA" sheetId="4" r:id="rId2"/>
    <sheet name="C. ESTALVI" sheetId="8" r:id="rId3"/>
    <sheet name="D. ORIGEN DADES" sheetId="9" r:id="rId4"/>
  </sheets>
  <externalReferences>
    <externalReference r:id="rId5"/>
  </externalReferences>
  <definedNames>
    <definedName name="_num1" localSheetId="1">#REF!</definedName>
    <definedName name="_num1" localSheetId="3">#REF!</definedName>
    <definedName name="_num1">#REF!</definedName>
    <definedName name="_num10" localSheetId="1">#REF!</definedName>
    <definedName name="_num10">#REF!</definedName>
    <definedName name="_num12" localSheetId="1">#REF!</definedName>
    <definedName name="_num12">#REF!</definedName>
    <definedName name="_num3" localSheetId="1">#REF!</definedName>
    <definedName name="_num3">#REF!</definedName>
    <definedName name="_num4" localSheetId="1">#REF!</definedName>
    <definedName name="_num4">#REF!</definedName>
    <definedName name="_num5" localSheetId="1">#REF!</definedName>
    <definedName name="_num5">#REF!</definedName>
    <definedName name="_num6" localSheetId="1">#REF!</definedName>
    <definedName name="_num6">#REF!</definedName>
    <definedName name="_num7" localSheetId="1">#REF!</definedName>
    <definedName name="_num7">#REF!</definedName>
    <definedName name="_num8" localSheetId="1">#REF!</definedName>
    <definedName name="_num8">#REF!</definedName>
    <definedName name="_num9" localSheetId="1">#REF!</definedName>
    <definedName name="_num9">#REF!</definedName>
    <definedName name="Altre" localSheetId="1">#REF!</definedName>
    <definedName name="Altre">#REF!</definedName>
    <definedName name="_xlnm.Print_Area" localSheetId="0">'A. NORMA VIGENT'!$A$1:$Q$86</definedName>
    <definedName name="_xlnm.Print_Area" localSheetId="1">'B. PROPOSTA NORMA'!$A$1:$Q$90</definedName>
    <definedName name="_xlnm.Print_Area" localSheetId="3">'D. ORIGEN DADES'!$A$1:$H$37</definedName>
    <definedName name="asdasdasd" localSheetId="1">#REF!</definedName>
    <definedName name="asdasdasd">#REF!</definedName>
    <definedName name="e" localSheetId="1">#REF!</definedName>
    <definedName name="e">#REF!</definedName>
    <definedName name="Nombre1" localSheetId="1">#REF!</definedName>
    <definedName name="Nombre1">#REF!</definedName>
    <definedName name="Tasques" localSheetId="1">#REF!</definedName>
    <definedName name="Tasques">#REF!</definedName>
    <definedName name="Taulacategories" localSheetId="1">'[1]A. NORMA VIGENT'!#REF!</definedName>
    <definedName name="Taulacategories">'[1]A. NORMA VIGENT'!#REF!</definedName>
    <definedName name="_xlnm.Print_Titles" localSheetId="0">'A. NORMA VIGENT'!$1:$5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4" l="1"/>
  <c r="G37" i="4"/>
  <c r="H37" i="4" s="1"/>
  <c r="K37" i="4" l="1"/>
  <c r="M37" i="4" s="1"/>
  <c r="Q37" i="4" s="1"/>
  <c r="I37" i="4"/>
  <c r="P48" i="4"/>
  <c r="G48" i="4"/>
  <c r="H48" i="4" s="1"/>
  <c r="P47" i="4"/>
  <c r="G47" i="4"/>
  <c r="H47" i="4" s="1"/>
  <c r="P46" i="4"/>
  <c r="G46" i="4"/>
  <c r="H46" i="4" s="1"/>
  <c r="P49" i="4"/>
  <c r="G49" i="4"/>
  <c r="H49" i="4" s="1"/>
  <c r="P35" i="4"/>
  <c r="G35" i="4"/>
  <c r="H35" i="4" s="1"/>
  <c r="I48" i="4" l="1"/>
  <c r="K48" i="4" s="1"/>
  <c r="M48" i="4" s="1"/>
  <c r="Q48" i="4" s="1"/>
  <c r="I47" i="4"/>
  <c r="K47" i="4" s="1"/>
  <c r="M47" i="4" s="1"/>
  <c r="Q47" i="4" s="1"/>
  <c r="I46" i="4"/>
  <c r="K46" i="4"/>
  <c r="M46" i="4" s="1"/>
  <c r="Q46" i="4" s="1"/>
  <c r="I49" i="4"/>
  <c r="K49" i="4" s="1"/>
  <c r="M49" i="4" s="1"/>
  <c r="Q49" i="4" s="1"/>
  <c r="I35" i="4"/>
  <c r="K35" i="4"/>
  <c r="M35" i="4" s="1"/>
  <c r="Q35" i="4" s="1"/>
  <c r="O89" i="4"/>
  <c r="P72" i="4"/>
  <c r="H72" i="4"/>
  <c r="G72" i="4"/>
  <c r="O86" i="1"/>
  <c r="P69" i="1"/>
  <c r="G69" i="1"/>
  <c r="H69" i="1" s="1"/>
  <c r="O66" i="4"/>
  <c r="O64" i="1"/>
  <c r="P45" i="1"/>
  <c r="G45" i="1"/>
  <c r="H45" i="1" s="1"/>
  <c r="P63" i="1"/>
  <c r="G63" i="1"/>
  <c r="H63" i="1" s="1"/>
  <c r="P62" i="1"/>
  <c r="G62" i="1"/>
  <c r="H62" i="1" s="1"/>
  <c r="P61" i="1"/>
  <c r="G61" i="1"/>
  <c r="H61" i="1" s="1"/>
  <c r="P60" i="1"/>
  <c r="G60" i="1"/>
  <c r="H60" i="1" s="1"/>
  <c r="I60" i="1" s="1"/>
  <c r="K60" i="1" s="1"/>
  <c r="M60" i="1" s="1"/>
  <c r="Q60" i="1" s="1"/>
  <c r="P59" i="1"/>
  <c r="G59" i="1"/>
  <c r="H59" i="1" s="1"/>
  <c r="P58" i="1"/>
  <c r="G58" i="1"/>
  <c r="H58" i="1" s="1"/>
  <c r="P57" i="1"/>
  <c r="G57" i="1"/>
  <c r="H57" i="1" s="1"/>
  <c r="P56" i="1"/>
  <c r="G56" i="1"/>
  <c r="H56" i="1" s="1"/>
  <c r="I56" i="1" s="1"/>
  <c r="K56" i="1" s="1"/>
  <c r="M56" i="1" s="1"/>
  <c r="P55" i="1"/>
  <c r="G55" i="1"/>
  <c r="H55" i="1" s="1"/>
  <c r="P54" i="1"/>
  <c r="G54" i="1"/>
  <c r="H54" i="1" s="1"/>
  <c r="P53" i="1"/>
  <c r="G53" i="1"/>
  <c r="H53" i="1" s="1"/>
  <c r="P52" i="1"/>
  <c r="G52" i="1"/>
  <c r="H52" i="1" s="1"/>
  <c r="I52" i="1" s="1"/>
  <c r="K52" i="1" s="1"/>
  <c r="M52" i="1" s="1"/>
  <c r="P51" i="1"/>
  <c r="G51" i="1"/>
  <c r="H51" i="1" s="1"/>
  <c r="P50" i="1"/>
  <c r="G50" i="1"/>
  <c r="H50" i="1" s="1"/>
  <c r="P49" i="1"/>
  <c r="G49" i="1"/>
  <c r="H49" i="1" s="1"/>
  <c r="P48" i="1"/>
  <c r="G48" i="1"/>
  <c r="H48" i="1" s="1"/>
  <c r="I48" i="1" s="1"/>
  <c r="K48" i="1" s="1"/>
  <c r="M48" i="1" s="1"/>
  <c r="P47" i="1"/>
  <c r="G47" i="1"/>
  <c r="H47" i="1" s="1"/>
  <c r="P46" i="1"/>
  <c r="G46" i="1"/>
  <c r="H46" i="1" s="1"/>
  <c r="P44" i="1"/>
  <c r="G44" i="1"/>
  <c r="H44" i="1" s="1"/>
  <c r="P43" i="1"/>
  <c r="G43" i="1"/>
  <c r="H43" i="1" s="1"/>
  <c r="P44" i="4"/>
  <c r="G44" i="4"/>
  <c r="H44" i="4" s="1"/>
  <c r="P65" i="4"/>
  <c r="G65" i="4"/>
  <c r="H65" i="4" s="1"/>
  <c r="P64" i="4"/>
  <c r="G64" i="4"/>
  <c r="H64" i="4" s="1"/>
  <c r="P63" i="4"/>
  <c r="G63" i="4"/>
  <c r="H63" i="4" s="1"/>
  <c r="P62" i="4"/>
  <c r="G62" i="4"/>
  <c r="H62" i="4" s="1"/>
  <c r="I62" i="4" s="1"/>
  <c r="P61" i="4"/>
  <c r="G61" i="4"/>
  <c r="H61" i="4" s="1"/>
  <c r="P60" i="4"/>
  <c r="G60" i="4"/>
  <c r="H60" i="4" s="1"/>
  <c r="P59" i="4"/>
  <c r="G59" i="4"/>
  <c r="H59" i="4" s="1"/>
  <c r="P58" i="4"/>
  <c r="G58" i="4"/>
  <c r="H58" i="4" s="1"/>
  <c r="P57" i="4"/>
  <c r="G57" i="4"/>
  <c r="H57" i="4" s="1"/>
  <c r="P56" i="4"/>
  <c r="G56" i="4"/>
  <c r="H56" i="4" s="1"/>
  <c r="P55" i="4"/>
  <c r="G55" i="4"/>
  <c r="H55" i="4" s="1"/>
  <c r="P54" i="4"/>
  <c r="G54" i="4"/>
  <c r="H54" i="4" s="1"/>
  <c r="P53" i="4"/>
  <c r="G53" i="4"/>
  <c r="H53" i="4" s="1"/>
  <c r="P52" i="4"/>
  <c r="G52" i="4"/>
  <c r="H52" i="4" s="1"/>
  <c r="P51" i="4"/>
  <c r="G51" i="4"/>
  <c r="H51" i="4" s="1"/>
  <c r="P50" i="4"/>
  <c r="G50" i="4"/>
  <c r="H50" i="4" s="1"/>
  <c r="P45" i="4"/>
  <c r="G45" i="4"/>
  <c r="H45" i="4" s="1"/>
  <c r="P36" i="4"/>
  <c r="G36" i="4"/>
  <c r="H36" i="4" s="1"/>
  <c r="G38" i="4"/>
  <c r="H38" i="4" s="1"/>
  <c r="P38" i="4"/>
  <c r="Q56" i="1" l="1"/>
  <c r="I72" i="4"/>
  <c r="K72" i="4" s="1"/>
  <c r="M72" i="4" s="1"/>
  <c r="Q72" i="4" s="1"/>
  <c r="Q89" i="4" s="1"/>
  <c r="Q48" i="1"/>
  <c r="Q52" i="1"/>
  <c r="I43" i="1"/>
  <c r="K43" i="1" s="1"/>
  <c r="M43" i="1" s="1"/>
  <c r="Q43" i="1" s="1"/>
  <c r="I69" i="1"/>
  <c r="K69" i="1" s="1"/>
  <c r="M69" i="1" s="1"/>
  <c r="Q69" i="1" s="1"/>
  <c r="I45" i="1"/>
  <c r="K45" i="1" s="1"/>
  <c r="M45" i="1" s="1"/>
  <c r="Q45" i="1" s="1"/>
  <c r="I46" i="1"/>
  <c r="K46" i="1" s="1"/>
  <c r="M46" i="1" s="1"/>
  <c r="Q46" i="1" s="1"/>
  <c r="I44" i="1"/>
  <c r="K44" i="1" s="1"/>
  <c r="M44" i="1" s="1"/>
  <c r="Q44" i="1" s="1"/>
  <c r="I54" i="1"/>
  <c r="K54" i="1" s="1"/>
  <c r="M54" i="1" s="1"/>
  <c r="Q54" i="1" s="1"/>
  <c r="I61" i="1"/>
  <c r="K61" i="1" s="1"/>
  <c r="M61" i="1" s="1"/>
  <c r="Q61" i="1" s="1"/>
  <c r="I50" i="1"/>
  <c r="K50" i="1" s="1"/>
  <c r="M50" i="1" s="1"/>
  <c r="Q50" i="1" s="1"/>
  <c r="I57" i="1"/>
  <c r="K57" i="1" s="1"/>
  <c r="M57" i="1" s="1"/>
  <c r="Q57" i="1" s="1"/>
  <c r="I53" i="1"/>
  <c r="K53" i="1" s="1"/>
  <c r="M53" i="1" s="1"/>
  <c r="Q53" i="1" s="1"/>
  <c r="I62" i="1"/>
  <c r="K62" i="1" s="1"/>
  <c r="M62" i="1" s="1"/>
  <c r="Q62" i="1" s="1"/>
  <c r="I49" i="1"/>
  <c r="K49" i="1" s="1"/>
  <c r="M49" i="1" s="1"/>
  <c r="Q49" i="1" s="1"/>
  <c r="I58" i="1"/>
  <c r="K58" i="1" s="1"/>
  <c r="M58" i="1" s="1"/>
  <c r="Q58" i="1" s="1"/>
  <c r="I63" i="1"/>
  <c r="K63" i="1" s="1"/>
  <c r="M63" i="1" s="1"/>
  <c r="Q63" i="1" s="1"/>
  <c r="I47" i="1"/>
  <c r="K47" i="1" s="1"/>
  <c r="M47" i="1" s="1"/>
  <c r="Q47" i="1" s="1"/>
  <c r="I51" i="1"/>
  <c r="K51" i="1" s="1"/>
  <c r="M51" i="1" s="1"/>
  <c r="Q51" i="1" s="1"/>
  <c r="I55" i="1"/>
  <c r="K55" i="1" s="1"/>
  <c r="M55" i="1" s="1"/>
  <c r="Q55" i="1" s="1"/>
  <c r="I59" i="1"/>
  <c r="K59" i="1" s="1"/>
  <c r="M59" i="1" s="1"/>
  <c r="Q59" i="1" s="1"/>
  <c r="I38" i="4"/>
  <c r="K38" i="4" s="1"/>
  <c r="M38" i="4" s="1"/>
  <c r="Q38" i="4" s="1"/>
  <c r="I44" i="4"/>
  <c r="K44" i="4" s="1"/>
  <c r="M44" i="4" s="1"/>
  <c r="Q44" i="4" s="1"/>
  <c r="I59" i="4"/>
  <c r="K59" i="4" s="1"/>
  <c r="M59" i="4" s="1"/>
  <c r="Q59" i="4" s="1"/>
  <c r="I45" i="4"/>
  <c r="K45" i="4" s="1"/>
  <c r="M45" i="4" s="1"/>
  <c r="Q45" i="4" s="1"/>
  <c r="I56" i="4"/>
  <c r="K56" i="4" s="1"/>
  <c r="M56" i="4" s="1"/>
  <c r="Q56" i="4" s="1"/>
  <c r="I63" i="4"/>
  <c r="K63" i="4" s="1"/>
  <c r="M63" i="4" s="1"/>
  <c r="Q63" i="4" s="1"/>
  <c r="I51" i="4"/>
  <c r="K51" i="4" s="1"/>
  <c r="M51" i="4" s="1"/>
  <c r="Q51" i="4" s="1"/>
  <c r="I65" i="4"/>
  <c r="K65" i="4" s="1"/>
  <c r="M65" i="4" s="1"/>
  <c r="Q65" i="4" s="1"/>
  <c r="I52" i="4"/>
  <c r="K52" i="4" s="1"/>
  <c r="M52" i="4" s="1"/>
  <c r="Q52" i="4" s="1"/>
  <c r="I61" i="4"/>
  <c r="K61" i="4" s="1"/>
  <c r="M61" i="4" s="1"/>
  <c r="Q61" i="4" s="1"/>
  <c r="I53" i="4"/>
  <c r="K53" i="4" s="1"/>
  <c r="M53" i="4" s="1"/>
  <c r="Q53" i="4" s="1"/>
  <c r="I60" i="4"/>
  <c r="K60" i="4" s="1"/>
  <c r="M60" i="4" s="1"/>
  <c r="Q60" i="4" s="1"/>
  <c r="I55" i="4"/>
  <c r="K55" i="4" s="1"/>
  <c r="M55" i="4" s="1"/>
  <c r="Q55" i="4" s="1"/>
  <c r="I57" i="4"/>
  <c r="K57" i="4" s="1"/>
  <c r="M57" i="4" s="1"/>
  <c r="Q57" i="4" s="1"/>
  <c r="I64" i="4"/>
  <c r="K64" i="4" s="1"/>
  <c r="M64" i="4" s="1"/>
  <c r="Q64" i="4" s="1"/>
  <c r="I54" i="4"/>
  <c r="K54" i="4" s="1"/>
  <c r="M54" i="4" s="1"/>
  <c r="Q54" i="4" s="1"/>
  <c r="I58" i="4"/>
  <c r="K58" i="4" s="1"/>
  <c r="M58" i="4" s="1"/>
  <c r="Q58" i="4" s="1"/>
  <c r="K62" i="4"/>
  <c r="M62" i="4" s="1"/>
  <c r="Q62" i="4" s="1"/>
  <c r="I50" i="4"/>
  <c r="K50" i="4" s="1"/>
  <c r="M50" i="4" s="1"/>
  <c r="Q50" i="4" s="1"/>
  <c r="I36" i="4"/>
  <c r="K36" i="4" s="1"/>
  <c r="M36" i="4" s="1"/>
  <c r="Q36" i="4" s="1"/>
  <c r="P34" i="4"/>
  <c r="G34" i="4"/>
  <c r="H34" i="4" s="1"/>
  <c r="P33" i="4"/>
  <c r="G33" i="4"/>
  <c r="H33" i="4" s="1"/>
  <c r="P32" i="4"/>
  <c r="G32" i="4"/>
  <c r="H32" i="4" s="1"/>
  <c r="P31" i="4"/>
  <c r="G31" i="4"/>
  <c r="H31" i="4" s="1"/>
  <c r="P30" i="4"/>
  <c r="G30" i="4"/>
  <c r="H30" i="4" s="1"/>
  <c r="P29" i="4"/>
  <c r="G29" i="4"/>
  <c r="H29" i="4" s="1"/>
  <c r="P28" i="4"/>
  <c r="G28" i="4"/>
  <c r="H28" i="4" s="1"/>
  <c r="P27" i="4"/>
  <c r="G27" i="4"/>
  <c r="H27" i="4" s="1"/>
  <c r="P26" i="4"/>
  <c r="G26" i="4"/>
  <c r="H26" i="4" s="1"/>
  <c r="P25" i="4"/>
  <c r="G25" i="4"/>
  <c r="H25" i="4" s="1"/>
  <c r="P24" i="4"/>
  <c r="G24" i="4"/>
  <c r="H24" i="4" s="1"/>
  <c r="P23" i="4"/>
  <c r="G23" i="4"/>
  <c r="H23" i="4" s="1"/>
  <c r="P22" i="4"/>
  <c r="G22" i="4"/>
  <c r="H22" i="4" s="1"/>
  <c r="P21" i="4"/>
  <c r="G21" i="4"/>
  <c r="H21" i="4" s="1"/>
  <c r="P20" i="4"/>
  <c r="G20" i="4"/>
  <c r="H20" i="4" s="1"/>
  <c r="P19" i="4"/>
  <c r="G19" i="4"/>
  <c r="H19" i="4" s="1"/>
  <c r="P18" i="4"/>
  <c r="G18" i="4"/>
  <c r="H18" i="4" s="1"/>
  <c r="P17" i="4"/>
  <c r="G17" i="4"/>
  <c r="H17" i="4" s="1"/>
  <c r="P16" i="4"/>
  <c r="G16" i="4"/>
  <c r="H16" i="4" s="1"/>
  <c r="P15" i="4"/>
  <c r="G15" i="4"/>
  <c r="H15" i="4" s="1"/>
  <c r="I15" i="4" s="1"/>
  <c r="P14" i="4"/>
  <c r="G14" i="4"/>
  <c r="H14" i="4" s="1"/>
  <c r="P13" i="4"/>
  <c r="G13" i="4"/>
  <c r="H13" i="4" s="1"/>
  <c r="P12" i="4"/>
  <c r="G12" i="4"/>
  <c r="H12" i="4" s="1"/>
  <c r="P11" i="4"/>
  <c r="G11" i="4"/>
  <c r="H11" i="4" s="1"/>
  <c r="P10" i="4"/>
  <c r="G10" i="4"/>
  <c r="H10" i="4" s="1"/>
  <c r="P9" i="4"/>
  <c r="G9" i="4"/>
  <c r="H9" i="4" s="1"/>
  <c r="I9" i="4" s="1"/>
  <c r="P8" i="4"/>
  <c r="G8" i="4"/>
  <c r="H8" i="4" s="1"/>
  <c r="I8" i="4" s="1"/>
  <c r="P7" i="4"/>
  <c r="G7" i="4"/>
  <c r="H7" i="4" s="1"/>
  <c r="P6" i="4"/>
  <c r="G6" i="4"/>
  <c r="H6" i="4" s="1"/>
  <c r="P35" i="1"/>
  <c r="G35" i="1"/>
  <c r="H35" i="1" s="1"/>
  <c r="I35" i="1" s="1"/>
  <c r="K35" i="1" s="1"/>
  <c r="M35" i="1" s="1"/>
  <c r="P34" i="1"/>
  <c r="G34" i="1"/>
  <c r="H34" i="1" s="1"/>
  <c r="P33" i="1"/>
  <c r="G33" i="1"/>
  <c r="H33" i="1" s="1"/>
  <c r="P32" i="1"/>
  <c r="G32" i="1"/>
  <c r="H32" i="1" s="1"/>
  <c r="P31" i="1"/>
  <c r="G31" i="1"/>
  <c r="H31" i="1" s="1"/>
  <c r="I31" i="1" s="1"/>
  <c r="K31" i="1" s="1"/>
  <c r="M31" i="1" s="1"/>
  <c r="P30" i="1"/>
  <c r="G30" i="1"/>
  <c r="H30" i="1" s="1"/>
  <c r="P29" i="1"/>
  <c r="G29" i="1"/>
  <c r="H29" i="1" s="1"/>
  <c r="P28" i="1"/>
  <c r="G28" i="1"/>
  <c r="H28" i="1" s="1"/>
  <c r="P27" i="1"/>
  <c r="G27" i="1"/>
  <c r="H27" i="1" s="1"/>
  <c r="I27" i="1" s="1"/>
  <c r="K27" i="1" s="1"/>
  <c r="M27" i="1" s="1"/>
  <c r="P26" i="1"/>
  <c r="G26" i="1"/>
  <c r="H26" i="1" s="1"/>
  <c r="P25" i="1"/>
  <c r="G25" i="1"/>
  <c r="H25" i="1" s="1"/>
  <c r="P24" i="1"/>
  <c r="G24" i="1"/>
  <c r="H24" i="1" s="1"/>
  <c r="P23" i="1"/>
  <c r="G23" i="1"/>
  <c r="H23" i="1" s="1"/>
  <c r="I23" i="1" s="1"/>
  <c r="P22" i="1"/>
  <c r="G22" i="1"/>
  <c r="H22" i="1" s="1"/>
  <c r="P21" i="1"/>
  <c r="G21" i="1"/>
  <c r="H21" i="1" s="1"/>
  <c r="I21" i="1" s="1"/>
  <c r="K21" i="1" s="1"/>
  <c r="M21" i="1" s="1"/>
  <c r="P20" i="1"/>
  <c r="G20" i="1"/>
  <c r="H20" i="1" s="1"/>
  <c r="P19" i="1"/>
  <c r="G19" i="1"/>
  <c r="H19" i="1" s="1"/>
  <c r="I19" i="1" s="1"/>
  <c r="P18" i="1"/>
  <c r="G18" i="1"/>
  <c r="H18" i="1" s="1"/>
  <c r="P17" i="1"/>
  <c r="G17" i="1"/>
  <c r="H17" i="1" s="1"/>
  <c r="P16" i="1"/>
  <c r="G16" i="1"/>
  <c r="H16" i="1" s="1"/>
  <c r="P15" i="1"/>
  <c r="G15" i="1"/>
  <c r="H15" i="1" s="1"/>
  <c r="P8" i="1"/>
  <c r="G8" i="1"/>
  <c r="H8" i="1" s="1"/>
  <c r="Q66" i="4" l="1"/>
  <c r="Q64" i="1"/>
  <c r="Q86" i="1"/>
  <c r="I26" i="4"/>
  <c r="K26" i="4" s="1"/>
  <c r="M26" i="4" s="1"/>
  <c r="Q26" i="4" s="1"/>
  <c r="I33" i="4"/>
  <c r="K33" i="4"/>
  <c r="M33" i="4" s="1"/>
  <c r="Q33" i="4" s="1"/>
  <c r="K9" i="4"/>
  <c r="M9" i="4" s="1"/>
  <c r="Q9" i="4" s="1"/>
  <c r="I12" i="4"/>
  <c r="K12" i="4" s="1"/>
  <c r="M12" i="4" s="1"/>
  <c r="Q12" i="4" s="1"/>
  <c r="I21" i="4"/>
  <c r="K21" i="4" s="1"/>
  <c r="M21" i="4" s="1"/>
  <c r="Q21" i="4" s="1"/>
  <c r="I28" i="4"/>
  <c r="K28" i="4" s="1"/>
  <c r="M28" i="4" s="1"/>
  <c r="Q28" i="4" s="1"/>
  <c r="I6" i="4"/>
  <c r="K6" i="4" s="1"/>
  <c r="M6" i="4" s="1"/>
  <c r="Q6" i="4" s="1"/>
  <c r="I7" i="4"/>
  <c r="K7" i="4" s="1"/>
  <c r="M7" i="4" s="1"/>
  <c r="Q7" i="4" s="1"/>
  <c r="I16" i="4"/>
  <c r="K16" i="4" s="1"/>
  <c r="M16" i="4" s="1"/>
  <c r="Q16" i="4" s="1"/>
  <c r="I18" i="4"/>
  <c r="K18" i="4" s="1"/>
  <c r="M18" i="4" s="1"/>
  <c r="Q18" i="4" s="1"/>
  <c r="I25" i="4"/>
  <c r="K25" i="4" s="1"/>
  <c r="M25" i="4" s="1"/>
  <c r="Q25" i="4" s="1"/>
  <c r="I32" i="4"/>
  <c r="K32" i="4" s="1"/>
  <c r="M32" i="4" s="1"/>
  <c r="Q32" i="4" s="1"/>
  <c r="I34" i="4"/>
  <c r="K34" i="4" s="1"/>
  <c r="M34" i="4" s="1"/>
  <c r="Q34" i="4" s="1"/>
  <c r="K8" i="4"/>
  <c r="M8" i="4" s="1"/>
  <c r="Q8" i="4" s="1"/>
  <c r="I17" i="4"/>
  <c r="K17" i="4" s="1"/>
  <c r="M17" i="4" s="1"/>
  <c r="Q17" i="4" s="1"/>
  <c r="I24" i="4"/>
  <c r="K24" i="4" s="1"/>
  <c r="M24" i="4" s="1"/>
  <c r="Q24" i="4" s="1"/>
  <c r="I14" i="4"/>
  <c r="K14" i="4" s="1"/>
  <c r="M14" i="4" s="1"/>
  <c r="Q14" i="4" s="1"/>
  <c r="I30" i="4"/>
  <c r="K30" i="4" s="1"/>
  <c r="M30" i="4" s="1"/>
  <c r="Q30" i="4" s="1"/>
  <c r="I10" i="4"/>
  <c r="K10" i="4" s="1"/>
  <c r="M10" i="4" s="1"/>
  <c r="Q10" i="4" s="1"/>
  <c r="I11" i="4"/>
  <c r="K11" i="4" s="1"/>
  <c r="M11" i="4" s="1"/>
  <c r="Q11" i="4" s="1"/>
  <c r="I13" i="4"/>
  <c r="K13" i="4" s="1"/>
  <c r="M13" i="4" s="1"/>
  <c r="Q13" i="4" s="1"/>
  <c r="I20" i="4"/>
  <c r="K20" i="4" s="1"/>
  <c r="M20" i="4" s="1"/>
  <c r="Q20" i="4" s="1"/>
  <c r="I22" i="4"/>
  <c r="K22" i="4" s="1"/>
  <c r="M22" i="4" s="1"/>
  <c r="Q22" i="4" s="1"/>
  <c r="I29" i="4"/>
  <c r="K29" i="4" s="1"/>
  <c r="M29" i="4" s="1"/>
  <c r="Q29" i="4" s="1"/>
  <c r="I23" i="4"/>
  <c r="K23" i="4" s="1"/>
  <c r="M23" i="4" s="1"/>
  <c r="Q23" i="4" s="1"/>
  <c r="I27" i="4"/>
  <c r="K27" i="4" s="1"/>
  <c r="M27" i="4" s="1"/>
  <c r="Q27" i="4" s="1"/>
  <c r="I31" i="4"/>
  <c r="K31" i="4" s="1"/>
  <c r="M31" i="4" s="1"/>
  <c r="Q31" i="4" s="1"/>
  <c r="K15" i="4"/>
  <c r="M15" i="4" s="1"/>
  <c r="Q15" i="4" s="1"/>
  <c r="I19" i="4"/>
  <c r="K19" i="4" s="1"/>
  <c r="M19" i="4" s="1"/>
  <c r="Q19" i="4" s="1"/>
  <c r="Q21" i="1"/>
  <c r="I22" i="1"/>
  <c r="K22" i="1" s="1"/>
  <c r="M22" i="1" s="1"/>
  <c r="Q22" i="1" s="1"/>
  <c r="I30" i="1"/>
  <c r="K30" i="1" s="1"/>
  <c r="M30" i="1" s="1"/>
  <c r="Q30" i="1" s="1"/>
  <c r="Q31" i="1"/>
  <c r="I20" i="1"/>
  <c r="K20" i="1" s="1"/>
  <c r="M20" i="1" s="1"/>
  <c r="Q20" i="1" s="1"/>
  <c r="I28" i="1"/>
  <c r="K28" i="1" s="1"/>
  <c r="M28" i="1" s="1"/>
  <c r="Q28" i="1" s="1"/>
  <c r="I17" i="1"/>
  <c r="K17" i="1" s="1"/>
  <c r="M17" i="1" s="1"/>
  <c r="Q17" i="1" s="1"/>
  <c r="I24" i="1"/>
  <c r="K24" i="1" s="1"/>
  <c r="M24" i="1" s="1"/>
  <c r="Q24" i="1" s="1"/>
  <c r="I32" i="1"/>
  <c r="K32" i="1" s="1"/>
  <c r="M32" i="1" s="1"/>
  <c r="Q32" i="1" s="1"/>
  <c r="I16" i="1"/>
  <c r="K16" i="1" s="1"/>
  <c r="M16" i="1" s="1"/>
  <c r="Q16" i="1" s="1"/>
  <c r="I18" i="1"/>
  <c r="K18" i="1" s="1"/>
  <c r="M18" i="1" s="1"/>
  <c r="Q18" i="1" s="1"/>
  <c r="I26" i="1"/>
  <c r="K26" i="1" s="1"/>
  <c r="M26" i="1" s="1"/>
  <c r="Q26" i="1" s="1"/>
  <c r="Q27" i="1"/>
  <c r="I34" i="1"/>
  <c r="K34" i="1" s="1"/>
  <c r="M34" i="1" s="1"/>
  <c r="Q34" i="1" s="1"/>
  <c r="Q35" i="1"/>
  <c r="I15" i="1"/>
  <c r="K15" i="1" s="1"/>
  <c r="M15" i="1" s="1"/>
  <c r="Q15" i="1" s="1"/>
  <c r="K19" i="1"/>
  <c r="M19" i="1" s="1"/>
  <c r="Q19" i="1" s="1"/>
  <c r="K23" i="1"/>
  <c r="M23" i="1" s="1"/>
  <c r="Q23" i="1" s="1"/>
  <c r="I25" i="1"/>
  <c r="K25" i="1" s="1"/>
  <c r="M25" i="1" s="1"/>
  <c r="Q25" i="1" s="1"/>
  <c r="I29" i="1"/>
  <c r="K29" i="1" s="1"/>
  <c r="M29" i="1" s="1"/>
  <c r="Q29" i="1" s="1"/>
  <c r="I33" i="1"/>
  <c r="K33" i="1" s="1"/>
  <c r="M33" i="1" s="1"/>
  <c r="Q33" i="1" s="1"/>
  <c r="I8" i="1"/>
  <c r="K8" i="1" s="1"/>
  <c r="M8" i="1" s="1"/>
  <c r="Q8" i="1" s="1"/>
  <c r="G7" i="1" l="1"/>
  <c r="H7" i="1" s="1"/>
  <c r="I7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G6" i="1"/>
  <c r="H6" i="1" s="1"/>
  <c r="I6" i="1" s="1"/>
  <c r="K6" i="1" l="1"/>
  <c r="I14" i="1"/>
  <c r="K14" i="1" s="1"/>
  <c r="K13" i="1"/>
  <c r="K12" i="1"/>
  <c r="K11" i="1"/>
  <c r="K10" i="1"/>
  <c r="K9" i="1"/>
  <c r="K7" i="1"/>
  <c r="O39" i="4" l="1"/>
  <c r="M9" i="1" l="1"/>
  <c r="P9" i="1"/>
  <c r="P7" i="1" l="1"/>
  <c r="M7" i="1" l="1"/>
  <c r="Q7" i="1" s="1"/>
  <c r="Q39" i="4" l="1"/>
  <c r="C7" i="8" s="1"/>
  <c r="O36" i="1"/>
  <c r="M14" i="1"/>
  <c r="M13" i="1"/>
  <c r="P13" i="1" l="1"/>
  <c r="Q13" i="1" s="1"/>
  <c r="P14" i="1"/>
  <c r="Q14" i="1" s="1"/>
  <c r="M11" i="1" l="1"/>
  <c r="P12" i="1" l="1"/>
  <c r="M12" i="1"/>
  <c r="Q12" i="1" l="1"/>
  <c r="P11" i="1" l="1"/>
  <c r="Q11" i="1" s="1"/>
  <c r="P10" i="1"/>
  <c r="P6" i="1"/>
  <c r="M10" i="1" l="1"/>
  <c r="Q10" i="1" s="1"/>
  <c r="Q9" i="1"/>
  <c r="M6" i="1"/>
  <c r="Q6" i="1" s="1"/>
  <c r="Q36" i="1" l="1"/>
  <c r="C6" i="8" s="1"/>
  <c r="C8" i="8" s="1"/>
</calcChain>
</file>

<file path=xl/sharedStrings.xml><?xml version="1.0" encoding="utf-8"?>
<sst xmlns="http://schemas.openxmlformats.org/spreadsheetml/2006/main" count="623" uniqueCount="160">
  <si>
    <t>Grup/Nivell</t>
  </si>
  <si>
    <t>Hores treballades/ any</t>
  </si>
  <si>
    <t>Presidència</t>
  </si>
  <si>
    <t>Càrrec</t>
  </si>
  <si>
    <t>Naturalesa</t>
  </si>
  <si>
    <t>Secretaria</t>
  </si>
  <si>
    <t>Nombre
(q)</t>
  </si>
  <si>
    <t>Preu (p) € / h</t>
  </si>
  <si>
    <t>p x t</t>
  </si>
  <si>
    <r>
      <t xml:space="preserve">RESULTAT 
</t>
    </r>
    <r>
      <rPr>
        <i/>
        <sz val="10"/>
        <rFont val="Arial"/>
        <family val="2"/>
      </rPr>
      <t>(NORMATIVA VIGENT-PROPOSTA NORMATIVA)</t>
    </r>
  </si>
  <si>
    <t>NORMATIVA VIGENT</t>
  </si>
  <si>
    <t>PROPOSTA NORMATIVA</t>
  </si>
  <si>
    <t xml:space="preserve"> </t>
  </si>
  <si>
    <t>Sector públic/
Sector privat</t>
  </si>
  <si>
    <t>S. Públic</t>
  </si>
  <si>
    <t>Sector públic
/ Sector privat</t>
  </si>
  <si>
    <t>Article</t>
  </si>
  <si>
    <t>Nombre membres
(N)</t>
  </si>
  <si>
    <t>Q
(F*N)</t>
  </si>
  <si>
    <t>Cost €
Q * (p x t)</t>
  </si>
  <si>
    <t>Freqüència/
any
(F)</t>
  </si>
  <si>
    <r>
      <t>Temps (t) h</t>
    </r>
    <r>
      <rPr>
        <b/>
        <vertAlign val="superscript"/>
        <sz val="10"/>
        <rFont val="Arial"/>
        <family val="2"/>
      </rPr>
      <t>7</t>
    </r>
  </si>
  <si>
    <r>
      <t>Preu/
hora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
(p)</t>
    </r>
  </si>
  <si>
    <t>PREU</t>
  </si>
  <si>
    <t>Preu en el càlcul dels costos d'assistència a les reunions</t>
  </si>
  <si>
    <t>TEMPS</t>
  </si>
  <si>
    <t>Temps en el càlcul dels costos d'assistència</t>
  </si>
  <si>
    <t>FREQÜÈNCIA</t>
  </si>
  <si>
    <t>Freqüència en el càlcul dels costos d'assistència</t>
  </si>
  <si>
    <t>POBLACIÓ</t>
  </si>
  <si>
    <t>Població en el càlcul dels costos d'assistència</t>
  </si>
  <si>
    <t>Vicepresidència primera</t>
  </si>
  <si>
    <t>Vicepresidència segona</t>
  </si>
  <si>
    <t>Conseller/a</t>
  </si>
  <si>
    <t>Director/a general</t>
  </si>
  <si>
    <t xml:space="preserve">Total costos d'assistència </t>
  </si>
  <si>
    <t>Secretaria sectorial</t>
  </si>
  <si>
    <t>Total costos d'assistència</t>
  </si>
  <si>
    <t>Annex. Quantificació dels costos d'assistència</t>
  </si>
  <si>
    <t>ESTALVI DELS COSTOS D'ASSISTÈNCIA</t>
  </si>
  <si>
    <t>Taules retributives dels alts càrrecs i personal eventual de la Generalitat de Catalunya</t>
  </si>
  <si>
    <t>Taules retributives del personal funcionari de la Generalitat de Catalunya</t>
  </si>
  <si>
    <t xml:space="preserve"> Enquesta anual de cost laboral de l’INE</t>
  </si>
  <si>
    <t>Manual de costos estàndard</t>
  </si>
  <si>
    <t>OCDE Regulatory Compliance Cost Assessment Guidance (2014), pàgina 32</t>
  </si>
  <si>
    <r>
      <t xml:space="preserve">- </t>
    </r>
    <r>
      <rPr>
        <b/>
        <i/>
        <sz val="10"/>
        <color theme="1"/>
        <rFont val="Arial"/>
        <family val="2"/>
      </rPr>
      <t>Hores treballades /any</t>
    </r>
    <r>
      <rPr>
        <i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nombre d’hores corresponents a la jornada anual per treballador. S’utilitzen les 1.642 hores/any corresponents a una jornada laboral de 37,5 h setmanals tal com s'indica a la Resolució de 28 de febrer de 2019, de la Secretaria d’Estat de Funció Pública, per la que es dicten instruccions sobre jornada i horaris de treball del personal al servei de l’Administració General de l’Estat i els seus organismes públics.</t>
    </r>
  </si>
  <si>
    <t>Resolució de 28 de febrer de 2019 de la Secretaria d'Estat d'Administracions Públiques</t>
  </si>
  <si>
    <t>Relació dels directius de les entitats del sector públic i les seves retribucions previstes</t>
  </si>
  <si>
    <t>Cost salarial/any</t>
  </si>
  <si>
    <r>
      <t xml:space="preserve">Cost no salarial
</t>
    </r>
    <r>
      <rPr>
        <sz val="9"/>
        <rFont val="Arial"/>
        <family val="2"/>
      </rPr>
      <t>(33,16% cost salarial)</t>
    </r>
  </si>
  <si>
    <r>
      <t xml:space="preserve">Cost laboral
</t>
    </r>
    <r>
      <rPr>
        <sz val="9"/>
        <rFont val="Arial"/>
        <family val="2"/>
      </rPr>
      <t>(cost salarial+cost no salarial)</t>
    </r>
  </si>
  <si>
    <r>
      <t xml:space="preserve">Costos generals
</t>
    </r>
    <r>
      <rPr>
        <sz val="9"/>
        <rFont val="Arial"/>
        <family val="2"/>
      </rPr>
      <t>(25% costos laborals)</t>
    </r>
  </si>
  <si>
    <t xml:space="preserve"> ORIGEN DE LES DADES</t>
  </si>
  <si>
    <t>Secretaria del Govern</t>
  </si>
  <si>
    <t>Secretaria sectorial competent en matèria de govern obert</t>
  </si>
  <si>
    <t>Secretaria general del Departament de la Presidència</t>
  </si>
  <si>
    <t>Secretaria general del Departament d'Empresa i Treball</t>
  </si>
  <si>
    <t>Secretaria general del Departament d'Economia i Hisenda</t>
  </si>
  <si>
    <t>Secretaria general del Departament d'Igualtat i Feminismes</t>
  </si>
  <si>
    <t>Secretaria general del Departament d'Acció Exterior i Unió Europea</t>
  </si>
  <si>
    <t>Secretaria general del Departament d'Educació</t>
  </si>
  <si>
    <t>Secretaria general del Departament de Recerca i Universitats</t>
  </si>
  <si>
    <t>Secretaria general del Departament d'Acció Climàtica, Alimentació i Agenda Rural</t>
  </si>
  <si>
    <t>Secretaria general del Departament d'Interior</t>
  </si>
  <si>
    <t>Secretaria general del Departament de Territori</t>
  </si>
  <si>
    <t>Secretaria general del Departament de Salut</t>
  </si>
  <si>
    <t>Secretaria general del Departament de Drets Socials</t>
  </si>
  <si>
    <t>Secretaria general del Departament de Cultura</t>
  </si>
  <si>
    <t>Secretaria general del Departament de Justícia, Drets i Memòria</t>
  </si>
  <si>
    <t>Secretaria sectorial competent en matèria d'administració i funció pública</t>
  </si>
  <si>
    <t>Gabinet Jurídic de la Generalitat</t>
  </si>
  <si>
    <t>Intervenció General</t>
  </si>
  <si>
    <t>Direcció general competent en matèria de coordinació interdepartamental</t>
  </si>
  <si>
    <t>Direcció general competent en matèria d'atenció ciutadana</t>
  </si>
  <si>
    <t>Direcció general competent en matèria de pressupostos</t>
  </si>
  <si>
    <t>Direcció general competent en matèria de contractació pública</t>
  </si>
  <si>
    <t>Direcció general competent en matèria de participació ciutadana</t>
  </si>
  <si>
    <t xml:space="preserve">Direcció general competent en matèria de transparència                                                                                        </t>
  </si>
  <si>
    <t>Direcció general competent en matèria de patrimoni cultural</t>
  </si>
  <si>
    <t>Direcció general competent en matèria d'entitats jurídiques</t>
  </si>
  <si>
    <t>Escola d'Administració Pública de Catalunya</t>
  </si>
  <si>
    <t>Una persona funcionària designada per la persona que presideix la Comissió</t>
  </si>
  <si>
    <t>Decret 400/2021, de 14 de desembre, de la Comissió Interdepartamental de Govern Obert (D 400/2021)</t>
  </si>
  <si>
    <t>Art. 3
D 400/2021</t>
  </si>
  <si>
    <t>Secretaria de Govern</t>
  </si>
  <si>
    <t>Persona funcionària A-27</t>
  </si>
  <si>
    <t>Temps (t) h7</t>
  </si>
  <si>
    <t>Cost no salarial
(33,16% cost salarial)</t>
  </si>
  <si>
    <t>Cost laboral
(cost salarial+cost no salarial)</t>
  </si>
  <si>
    <t>Costos generals
(25% costos laborals)</t>
  </si>
  <si>
    <t>Preu/
hora6
(p)</t>
  </si>
  <si>
    <t>Projecte de decret de modificació de la Comissió Interdepartamental de Govern Obert (PD)</t>
  </si>
  <si>
    <t>Secretaria general</t>
  </si>
  <si>
    <t>Secretaria sectorlal</t>
  </si>
  <si>
    <t>Persona titular del departament competent en matèria de govern obert</t>
  </si>
  <si>
    <t>Membres de la Comissió Interdepartamental de Govern Obert</t>
  </si>
  <si>
    <t>Membres de la Comissió Tècnica per a la Transparència, Dades Obertes i Col·laboració</t>
  </si>
  <si>
    <t>Persona titular de la direcció general competent en matèria de transparència</t>
  </si>
  <si>
    <t>Subdirecció General d'Organització de l'Administració i del Sector Públic</t>
  </si>
  <si>
    <t>Subdirecció General de Transparència i Grups d'Interès</t>
  </si>
  <si>
    <t>Subdirecció General de Participació Ciutadana</t>
  </si>
  <si>
    <t>Subdirecció General que assumeix l'exercici de la de la funció d'unitat d'informació del Departament de la Presidència</t>
  </si>
  <si>
    <t>Subdirecció General que assumeix l'exercici de la de la funció d'unitat d'informació del Departament d'Empresa i Treball</t>
  </si>
  <si>
    <t>Subdirecció General que assumeix l'exercici de la de la funció d'unitat d'informació del Departament d'Economia i Hisenda</t>
  </si>
  <si>
    <t>Subdirecció General que assumeix l'exercici de la de la funció d'unitat d'informació del Departament d'Igualtat i Feminismes</t>
  </si>
  <si>
    <t>Subdirecció General que assumeix l'exercici de la de la funció d'unitat d'informació del Departament d'Acció Exterior i Unió Europea</t>
  </si>
  <si>
    <t>Subdirecció General que assumeix l'exercici de la de la funció d'unitat d'informació del Departament d'Educació</t>
  </si>
  <si>
    <t>Subdirecció General que assumeix l'exercici de la de la funció d'unitat d'informació del Departament de Recerca i Universitats</t>
  </si>
  <si>
    <t>Subdirecció General que assumeix l'exercici de la de la funció d'unitat d'informació del Departament d'Acció Climàtica, Alimentació i Agenda Rural</t>
  </si>
  <si>
    <t>Subdirecció General que assumeix l'exercici de la de la funció d'unitat d'informació del Departament d'Interior</t>
  </si>
  <si>
    <t>Subdirecció General que assumeix l'exercici de la de la funció d'unitat d'informació del Departament de Territori</t>
  </si>
  <si>
    <t>Subdirecció General que assumeix l'exercici de la de la funció d'unitat d'informació del Departament de Salut</t>
  </si>
  <si>
    <t>Subdirecció General que assumeix l'exercici de la de la funció d'unitat d'informació del Departament de Drets Socials</t>
  </si>
  <si>
    <t>Subdirecció General que assumeix l'exercici de la de la funció d'unitat d'informació del Departament de Cultura</t>
  </si>
  <si>
    <t>Subdirecció General que assumeix l'exercici de la de la funció d'unitat d'informació del Departament de Justícia, Drets i Memòria</t>
  </si>
  <si>
    <t>Subdirecció General en representació de l'Institut Català de les Dones</t>
  </si>
  <si>
    <t>Art. 6
D 400/2021</t>
  </si>
  <si>
    <t>Persona funcionària A-30.2</t>
  </si>
  <si>
    <t>Subdirecció General de Coordinació Interdepartamental</t>
  </si>
  <si>
    <t>Art. 2
PD (modifica l'art. 3.1 D 400/2021)</t>
  </si>
  <si>
    <t>Membres de la Comissió Tècnica per a la Transparència</t>
  </si>
  <si>
    <t>Art. 4 (que modifica l'apartat 2 de l'article 6
D 400/2021)</t>
  </si>
  <si>
    <t>Membres de la Comissió Tècnica de Participació Ciutadana</t>
  </si>
  <si>
    <t>Persona titular de la direcció general competent en matèria de participació ciutadana</t>
  </si>
  <si>
    <t>Persones interlocutores en matèria de participació ciutadana i qualitat democràtica del Departament de la Presidència</t>
  </si>
  <si>
    <t>Persones interlocutores en matèria de participació ciutadana i qualitat democràtica del Departament d'Empresa i Treball</t>
  </si>
  <si>
    <t>Persones interlocutores en matèria de participació ciutadana i qualitat democràtica del Departament d'Economia i Hisenda</t>
  </si>
  <si>
    <t>Persones interlocutores en matèria de participació ciutadana i qualitat democràtica d'unitat d'informació del Departament d'Igualtat i Feminismes</t>
  </si>
  <si>
    <t>Persones interlocutores en matèria de participació ciutadana i qualitat democràtica del Departament d'Acció Exterior i Unió Europea</t>
  </si>
  <si>
    <t>Persones interlocutores en matèria de participació ciutadana i qualitat democràtica del Departament d'Educació</t>
  </si>
  <si>
    <t>Persones interlocutores en matèria de participació ciutadana i qualitat democràtica del Departament de Recerca i Universitats</t>
  </si>
  <si>
    <t>Persones interlocutores en matèria de participació ciutadana i qualitat democràtica del Departament d'Acció Climàtica, Alimentació i Agenda Rural</t>
  </si>
  <si>
    <t>Art. 7
D 400/2021</t>
  </si>
  <si>
    <t>Persones interlocutores en matèria de participació ciutadana i qualitat democràtica del Departament d'Interior</t>
  </si>
  <si>
    <t>Persones interlocutores en matèria de participació ciutadana i qualitat democràtica del Departament de Territori</t>
  </si>
  <si>
    <t>Persones interlocutores en matèria de participació ciutadana i qualitat democràtica del Departament de Salut</t>
  </si>
  <si>
    <t>Persones interlocutores en matèria de participació ciutadana i qualitat democràtica del Departament de Drets Socials</t>
  </si>
  <si>
    <t>Persones interlocutores en matèria de participació ciutadana i qualitat democràtica del Departament de Cultura</t>
  </si>
  <si>
    <t>Persones interlocutores en matèria de participació ciutadana i qualitat democràtica del Departament de Justícia, Drets i Memòria</t>
  </si>
  <si>
    <t xml:space="preserve">Direcció general competent en matèria de dades obertes </t>
  </si>
  <si>
    <t>Direcció general competent en matèria de bon govern</t>
  </si>
  <si>
    <t>Persona titular de la subdirecció general competent en matèria de transparència</t>
  </si>
  <si>
    <t>Persona titular de la subdirecció general competent en matèria de dades obertes</t>
  </si>
  <si>
    <t>Persona titular de la subdirecció general competent en matèria de grups d'interès</t>
  </si>
  <si>
    <t>Persona titular en matèria de millora institucional de la Secretaria del Govern</t>
  </si>
  <si>
    <t>Persona titular de la subdirecció general competent en matèria de coordinació interdepartamental</t>
  </si>
  <si>
    <t xml:space="preserve">Pel que fa al nombre de reunions que se celebren, la Comissió Interdepartamental de Govern Obert s'ha de reunir en sessió ordinària dues vegades cada any (article 4.2 Decret 400/2021). També se n'ha considerat el mateix nombre de sessions -2 sessions ordinàries l'any- per als òrgans de suport (comissions tècniques). </t>
  </si>
  <si>
    <r>
      <t xml:space="preserve"> - </t>
    </r>
    <r>
      <rPr>
        <b/>
        <i/>
        <sz val="9"/>
        <color theme="1"/>
        <rFont val="Arial"/>
        <family val="2"/>
      </rPr>
      <t>Cost salarial</t>
    </r>
    <r>
      <rPr>
        <i/>
        <sz val="9"/>
        <color theme="1"/>
        <rFont val="Arial"/>
        <family val="2"/>
      </rPr>
      <t>:</t>
    </r>
    <r>
      <rPr>
        <sz val="9"/>
        <color theme="1"/>
        <rFont val="Arial"/>
        <family val="2"/>
      </rPr>
      <t xml:space="preserve"> s’obté a partir de les següents taules retributives</t>
    </r>
  </si>
  <si>
    <r>
      <t xml:space="preserve"> - </t>
    </r>
    <r>
      <rPr>
        <b/>
        <i/>
        <sz val="9"/>
        <color theme="1"/>
        <rFont val="Arial"/>
        <family val="2"/>
      </rPr>
      <t>Cost no salarial</t>
    </r>
    <r>
      <rPr>
        <sz val="9"/>
        <color theme="1"/>
        <rFont val="Arial"/>
        <family val="2"/>
      </rPr>
      <t xml:space="preserve">: s’obté aplicant el percentatge del 33,16 % al cost salarial. 
Aquest percentatge s’obté per elaboració pròpia a partir de les dades de l’Enquesta anual de cost laboral de l’INE que proporciona els costos laborals desagregats per components i per seccions. Concretament s’ha utilitzat les dades corresponents a la Secció O “Administració Pública i Defensa; Seguretat Social Obligatòria” CNAE-09/Divisió 84 per al conjunt de l’Estat espanyol, d’on s’extreu el pes dels costos no salarials sobre el cost laboral, que pel 2021 ha sigut del 24,90%, per tant, per obtenir els costos no salarials en cada categoria professional s’han d’incrementar els costos salarials en un 33,16%= ((100-75,10)/75,10)%. </t>
    </r>
  </si>
  <si>
    <r>
      <t xml:space="preserve">- </t>
    </r>
    <r>
      <rPr>
        <b/>
        <i/>
        <sz val="9"/>
        <color theme="1"/>
        <rFont val="Arial"/>
        <family val="2"/>
      </rPr>
      <t>Cost laboral</t>
    </r>
    <r>
      <rPr>
        <i/>
        <sz val="9"/>
        <color theme="1"/>
        <rFont val="Arial"/>
        <family val="2"/>
      </rPr>
      <t>:</t>
    </r>
    <r>
      <rPr>
        <sz val="9"/>
        <color theme="1"/>
        <rFont val="Arial"/>
        <family val="2"/>
      </rPr>
      <t xml:space="preserve"> s’obté de la suma del cost salarial més el cost no salarial.</t>
    </r>
  </si>
  <si>
    <r>
      <t xml:space="preserve">- </t>
    </r>
    <r>
      <rPr>
        <b/>
        <i/>
        <sz val="9"/>
        <color theme="1"/>
        <rFont val="Arial"/>
        <family val="2"/>
      </rPr>
      <t>Costos generals</t>
    </r>
    <r>
      <rPr>
        <i/>
        <sz val="9"/>
        <color theme="1"/>
        <rFont val="Arial"/>
        <family val="2"/>
      </rPr>
      <t>: s</t>
    </r>
    <r>
      <rPr>
        <sz val="9"/>
        <color theme="1"/>
        <rFont val="Arial"/>
        <family val="2"/>
      </rPr>
      <t xml:space="preserve">'obté aplicant el percentatge del 25% sobre el cost laboral segons s'indica al </t>
    </r>
    <r>
      <rPr>
        <i/>
        <sz val="9"/>
        <color theme="1"/>
        <rFont val="Arial"/>
        <family val="2"/>
      </rPr>
      <t>"Manual de Costos Estàndard". Aquests costos generals inclouen segons la definició de l’OCDE “els costos de lloguer, equipament d’oficina, subministraments i altres inputs utilitzats pel personal que es dedica a les activitats de compliment normatiu, així com despeses generals corporatives com les tasques de gestió imputables al compliment de les activitats”.</t>
    </r>
  </si>
  <si>
    <t xml:space="preserve">És el volum de treballadors necessaris per completar el compliment de la norma. En el cas del nombre de membres que participen a la Comissió, les dades provenen de l'article 3 del Decret 400/2021.  Pel que fa a la Comissió Tècnica per a la Transparència, Dades Obertes i Col·laboració són els que consten a l'article 6 de la norma esmentada i quant a la Comissió Tècnica de Participació Ciutadana els previstos a l'article 7. Pel que fa a l'opció proposada, el nombre de membres de la Comissió és el previst a l'article 2 de la proposta normativa. En relació amb la Comissió Tècnica per a la Transparència és el recollit a l'article 4 PD i quant a l'altra Comissió tècnica, atès que no se'n modifica la composició és el previst a l'article 7 del Decret 400/2021. </t>
  </si>
  <si>
    <t xml:space="preserve">Total estalvi </t>
  </si>
  <si>
    <t>El Preu/hora dels recursos humans de l’Administració pública s'ha calculat de la següent manera:</t>
  </si>
  <si>
    <t>És la quantitat de temps requerida per completar el compliment de la norma que, en aquest cas, és la durada de cada reunió. S'ha estimat en 2 hores.</t>
  </si>
  <si>
    <t>Annex Resolució PRE/1846/2023</t>
  </si>
  <si>
    <r>
      <t xml:space="preserve">- </t>
    </r>
    <r>
      <rPr>
        <b/>
        <i/>
        <sz val="9"/>
        <color theme="1"/>
        <rFont val="Arial"/>
        <family val="2"/>
      </rPr>
      <t>Grup i nivell</t>
    </r>
    <r>
      <rPr>
        <i/>
        <sz val="9"/>
        <color theme="1"/>
        <rFont val="Arial"/>
        <family val="2"/>
      </rPr>
      <t>:</t>
    </r>
    <r>
      <rPr>
        <sz val="9"/>
        <color theme="1"/>
        <rFont val="Arial"/>
        <family val="2"/>
      </rPr>
      <t xml:space="preserve"> Per tal determinar el grup i nivell dels membres s'ha utilitzat l'annex de la Resolució PRE/1846/2023, de 26 de maig, per la qual es dona publicitat a la refosa de la relació de llocs de treball del personal funcionari dels departaments de l'Administració de la Generalitat de Catalunya.</t>
    </r>
  </si>
  <si>
    <r>
      <t>Secretaria sectorial competent en matèria d'administració i funció pública</t>
    </r>
    <r>
      <rPr>
        <vertAlign val="superscript"/>
        <sz val="9"/>
        <rFont val="Arial"/>
        <family val="2"/>
      </rPr>
      <t>1</t>
    </r>
  </si>
  <si>
    <r>
      <rPr>
        <i/>
        <vertAlign val="superscript"/>
        <sz val="9"/>
        <color theme="1"/>
        <rFont val="Arial"/>
        <family val="2"/>
      </rPr>
      <t>1</t>
    </r>
    <r>
      <rPr>
        <i/>
        <sz val="9"/>
        <color theme="1"/>
        <rFont val="Arial"/>
        <family val="2"/>
      </rPr>
      <t xml:space="preserve">   De conformitat amb el Decret 400/2021, la Comissió està integrada, entre d’altres, per la secretaria sectorial en matèria de govern obert –que n’exerceix la vicepresidència segona- i també per un membre en representació de la secretaria sectorial competent en matèria d’administració i funció pública. Mitjançant el Decret 289/2022, de 2 de novembre, de reestructuració del Departament de la Presidència, la Secretaria d’Administració i Funció Pública ha assumit les funcions en matèria de bon govern, transparència i accés a la informació pública, grups d’interès i dades obertes. En conseqüència, de facto, la Comissió té, actualment, 29 membres atès que la secretaria sectorial competent en matèria d’administració i funció pública i la secretaria en matèria de govern obert, corresponen a un mateix òrgan administratiu. 
té un menú contextual</t>
    </r>
  </si>
  <si>
    <t>Oficina del Govern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</si>
</sst>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6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2"/>
      <color rgb="FF800000"/>
      <name val="Arial"/>
      <family val="2"/>
    </font>
    <font>
      <b/>
      <sz val="12"/>
      <color rgb="FF80000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i/>
      <sz val="10"/>
      <color theme="3"/>
      <name val="Arial"/>
      <family val="2"/>
    </font>
    <font>
      <b/>
      <sz val="10"/>
      <color theme="3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sz val="10"/>
      <color theme="1"/>
      <name val="Arial"/>
      <family val="2"/>
    </font>
    <font>
      <b/>
      <sz val="9"/>
      <color theme="3"/>
      <name val="Arial"/>
      <family val="2"/>
    </font>
    <font>
      <b/>
      <vertAlign val="superscript"/>
      <sz val="10"/>
      <name val="Arial"/>
      <family val="2"/>
    </font>
    <font>
      <sz val="8"/>
      <color theme="1"/>
      <name val="Calibri"/>
      <family val="2"/>
      <scheme val="minor"/>
    </font>
    <font>
      <b/>
      <i/>
      <sz val="9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800000"/>
      <name val="Arial"/>
      <family val="2"/>
    </font>
    <font>
      <b/>
      <i/>
      <u/>
      <sz val="9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9"/>
      <name val="Arial"/>
      <family val="2"/>
    </font>
    <font>
      <i/>
      <vertAlign val="superscript"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2" fillId="0" borderId="0" applyNumberFormat="0" applyFill="0" applyBorder="0" applyAlignment="0" applyProtection="0"/>
  </cellStyleXfs>
  <cellXfs count="170">
    <xf numFmtId="0" fontId="0" fillId="0" borderId="0" xfId="0"/>
    <xf numFmtId="0" fontId="5" fillId="0" borderId="0" xfId="0" applyFont="1"/>
    <xf numFmtId="0" fontId="5" fillId="2" borderId="0" xfId="0" applyFont="1" applyFill="1"/>
    <xf numFmtId="0" fontId="5" fillId="0" borderId="0" xfId="0" applyFont="1" applyFill="1"/>
    <xf numFmtId="0" fontId="7" fillId="0" borderId="0" xfId="2"/>
    <xf numFmtId="164" fontId="5" fillId="0" borderId="0" xfId="0" applyNumberFormat="1" applyFont="1"/>
    <xf numFmtId="0" fontId="8" fillId="2" borderId="0" xfId="2" applyFont="1" applyFill="1" applyAlignment="1" applyProtection="1">
      <alignment vertical="center" wrapText="1"/>
      <protection locked="0"/>
    </xf>
    <xf numFmtId="0" fontId="9" fillId="0" borderId="0" xfId="0" applyFont="1" applyAlignment="1">
      <alignment horizontal="left" vertical="top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0" fontId="24" fillId="0" borderId="0" xfId="5" applyFont="1"/>
    <xf numFmtId="0" fontId="24" fillId="0" borderId="0" xfId="5" applyFont="1" applyFill="1"/>
    <xf numFmtId="0" fontId="25" fillId="0" borderId="0" xfId="0" applyFont="1"/>
    <xf numFmtId="0" fontId="23" fillId="0" borderId="0" xfId="5" applyFont="1"/>
    <xf numFmtId="0" fontId="3" fillId="0" borderId="0" xfId="0" applyFont="1"/>
    <xf numFmtId="0" fontId="27" fillId="4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23" fillId="0" borderId="0" xfId="5" applyFont="1" applyAlignment="1"/>
    <xf numFmtId="0" fontId="28" fillId="0" borderId="0" xfId="0" applyFont="1"/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10" fillId="7" borderId="2" xfId="0" applyFont="1" applyFill="1" applyBorder="1" applyAlignment="1">
      <alignment wrapText="1"/>
    </xf>
    <xf numFmtId="0" fontId="10" fillId="7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164" fontId="3" fillId="7" borderId="2" xfId="1" applyFont="1" applyFill="1" applyBorder="1" applyAlignment="1">
      <alignment horizontal="center"/>
    </xf>
    <xf numFmtId="165" fontId="3" fillId="7" borderId="2" xfId="1" applyNumberFormat="1" applyFont="1" applyFill="1" applyBorder="1" applyAlignment="1">
      <alignment horizontal="center"/>
    </xf>
    <xf numFmtId="2" fontId="3" fillId="7" borderId="2" xfId="0" applyNumberFormat="1" applyFont="1" applyFill="1" applyBorder="1" applyAlignment="1">
      <alignment horizontal="center"/>
    </xf>
    <xf numFmtId="2" fontId="3" fillId="7" borderId="2" xfId="0" applyNumberFormat="1" applyFont="1" applyFill="1" applyBorder="1" applyAlignment="1">
      <alignment horizontal="center" wrapText="1"/>
    </xf>
    <xf numFmtId="0" fontId="4" fillId="7" borderId="2" xfId="0" quotePrefix="1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164" fontId="10" fillId="7" borderId="2" xfId="1" applyFont="1" applyFill="1" applyBorder="1" applyAlignment="1">
      <alignment horizontal="center"/>
    </xf>
    <xf numFmtId="165" fontId="10" fillId="7" borderId="2" xfId="1" applyNumberFormat="1" applyFont="1" applyFill="1" applyBorder="1" applyAlignment="1">
      <alignment horizontal="center"/>
    </xf>
    <xf numFmtId="165" fontId="3" fillId="7" borderId="2" xfId="1" applyNumberFormat="1" applyFont="1" applyFill="1" applyBorder="1" applyAlignment="1"/>
    <xf numFmtId="0" fontId="4" fillId="7" borderId="2" xfId="0" applyFont="1" applyFill="1" applyBorder="1" applyAlignment="1">
      <alignment wrapText="1"/>
    </xf>
    <xf numFmtId="2" fontId="10" fillId="7" borderId="2" xfId="0" applyNumberFormat="1" applyFont="1" applyFill="1" applyBorder="1" applyAlignment="1">
      <alignment horizontal="center"/>
    </xf>
    <xf numFmtId="2" fontId="10" fillId="7" borderId="2" xfId="0" applyNumberFormat="1" applyFont="1" applyFill="1" applyBorder="1" applyAlignment="1">
      <alignment horizontal="center" wrapText="1"/>
    </xf>
    <xf numFmtId="0" fontId="5" fillId="7" borderId="0" xfId="0" applyFont="1" applyFill="1"/>
    <xf numFmtId="0" fontId="10" fillId="7" borderId="2" xfId="0" quotePrefix="1" applyFont="1" applyFill="1" applyBorder="1" applyAlignment="1">
      <alignment horizontal="center" wrapText="1"/>
    </xf>
    <xf numFmtId="165" fontId="10" fillId="7" borderId="2" xfId="1" applyNumberFormat="1" applyFont="1" applyFill="1" applyBorder="1" applyAlignment="1"/>
    <xf numFmtId="0" fontId="10" fillId="7" borderId="3" xfId="0" applyFont="1" applyFill="1" applyBorder="1" applyAlignment="1">
      <alignment wrapText="1"/>
    </xf>
    <xf numFmtId="164" fontId="10" fillId="7" borderId="3" xfId="1" applyFont="1" applyFill="1" applyBorder="1" applyAlignment="1">
      <alignment horizontal="center"/>
    </xf>
    <xf numFmtId="165" fontId="10" fillId="7" borderId="3" xfId="1" applyNumberFormat="1" applyFont="1" applyFill="1" applyBorder="1" applyAlignment="1">
      <alignment horizontal="center"/>
    </xf>
    <xf numFmtId="2" fontId="10" fillId="7" borderId="3" xfId="0" applyNumberFormat="1" applyFont="1" applyFill="1" applyBorder="1" applyAlignment="1">
      <alignment horizontal="center"/>
    </xf>
    <xf numFmtId="2" fontId="10" fillId="7" borderId="3" xfId="0" applyNumberFormat="1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wrapText="1"/>
    </xf>
    <xf numFmtId="164" fontId="3" fillId="7" borderId="3" xfId="1" applyFont="1" applyFill="1" applyBorder="1" applyAlignment="1">
      <alignment horizontal="center"/>
    </xf>
    <xf numFmtId="165" fontId="3" fillId="7" borderId="3" xfId="1" applyNumberFormat="1" applyFont="1" applyFill="1" applyBorder="1" applyAlignment="1">
      <alignment horizontal="center"/>
    </xf>
    <xf numFmtId="2" fontId="3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2" fontId="3" fillId="7" borderId="3" xfId="0" applyNumberFormat="1" applyFont="1" applyFill="1" applyBorder="1" applyAlignment="1">
      <alignment horizontal="center" wrapText="1"/>
    </xf>
    <xf numFmtId="0" fontId="16" fillId="8" borderId="0" xfId="0" applyFont="1" applyFill="1"/>
    <xf numFmtId="0" fontId="23" fillId="8" borderId="0" xfId="5" applyFont="1" applyFill="1"/>
    <xf numFmtId="0" fontId="24" fillId="8" borderId="0" xfId="5" applyFont="1" applyFill="1"/>
    <xf numFmtId="0" fontId="3" fillId="8" borderId="0" xfId="0" applyFont="1" applyFill="1"/>
    <xf numFmtId="0" fontId="23" fillId="8" borderId="0" xfId="5" applyFont="1" applyFill="1" applyAlignment="1"/>
    <xf numFmtId="0" fontId="3" fillId="8" borderId="0" xfId="0" applyFont="1" applyFill="1" applyAlignment="1">
      <alignment horizontal="left" wrapText="1"/>
    </xf>
    <xf numFmtId="0" fontId="14" fillId="8" borderId="0" xfId="0" applyFont="1" applyFill="1" applyAlignment="1">
      <alignment horizontal="left" vertical="top" wrapText="1"/>
    </xf>
    <xf numFmtId="0" fontId="13" fillId="8" borderId="5" xfId="0" applyFont="1" applyFill="1" applyBorder="1" applyAlignment="1">
      <alignment horizontal="center" vertical="center"/>
    </xf>
    <xf numFmtId="166" fontId="7" fillId="8" borderId="6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166" fontId="7" fillId="8" borderId="8" xfId="0" applyNumberFormat="1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166" fontId="7" fillId="8" borderId="10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wrapText="1"/>
    </xf>
    <xf numFmtId="0" fontId="17" fillId="3" borderId="14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wrapText="1"/>
    </xf>
    <xf numFmtId="166" fontId="3" fillId="7" borderId="8" xfId="1" applyNumberFormat="1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3" fillId="7" borderId="17" xfId="0" applyFont="1" applyFill="1" applyBorder="1"/>
    <xf numFmtId="0" fontId="3" fillId="7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 wrapText="1"/>
    </xf>
    <xf numFmtId="166" fontId="6" fillId="7" borderId="19" xfId="1" applyNumberFormat="1" applyFont="1" applyFill="1" applyBorder="1" applyAlignment="1">
      <alignment horizontal="center" wrapText="1"/>
    </xf>
    <xf numFmtId="0" fontId="10" fillId="7" borderId="7" xfId="0" applyFont="1" applyFill="1" applyBorder="1" applyAlignment="1">
      <alignment wrapText="1"/>
    </xf>
    <xf numFmtId="166" fontId="10" fillId="7" borderId="8" xfId="1" applyNumberFormat="1" applyFont="1" applyFill="1" applyBorder="1" applyAlignment="1">
      <alignment horizontal="center" wrapText="1"/>
    </xf>
    <xf numFmtId="0" fontId="10" fillId="7" borderId="15" xfId="0" applyFont="1" applyFill="1" applyBorder="1" applyAlignment="1">
      <alignment vertical="center" wrapText="1"/>
    </xf>
    <xf numFmtId="0" fontId="10" fillId="7" borderId="20" xfId="0" applyFont="1" applyFill="1" applyBorder="1" applyAlignment="1">
      <alignment horizontal="center" wrapText="1"/>
    </xf>
    <xf numFmtId="166" fontId="10" fillId="7" borderId="21" xfId="1" applyNumberFormat="1" applyFont="1" applyFill="1" applyBorder="1" applyAlignment="1">
      <alignment horizontal="center" wrapText="1"/>
    </xf>
    <xf numFmtId="0" fontId="29" fillId="7" borderId="18" xfId="0" applyFont="1" applyFill="1" applyBorder="1" applyAlignment="1">
      <alignment horizontal="center" wrapText="1"/>
    </xf>
    <xf numFmtId="166" fontId="6" fillId="7" borderId="10" xfId="1" applyNumberFormat="1" applyFont="1" applyFill="1" applyBorder="1" applyAlignment="1">
      <alignment horizontal="center" wrapText="1"/>
    </xf>
    <xf numFmtId="0" fontId="5" fillId="7" borderId="0" xfId="0" applyFont="1" applyFill="1" applyAlignment="1">
      <alignment vertical="center"/>
    </xf>
    <xf numFmtId="0" fontId="29" fillId="7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166" fontId="6" fillId="7" borderId="10" xfId="1" applyNumberFormat="1" applyFont="1" applyFill="1" applyBorder="1" applyAlignment="1">
      <alignment horizontal="center" vertical="center" wrapText="1"/>
    </xf>
    <xf numFmtId="0" fontId="8" fillId="0" borderId="0" xfId="2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protection locked="0"/>
    </xf>
    <xf numFmtId="164" fontId="5" fillId="0" borderId="0" xfId="0" applyNumberFormat="1" applyFont="1" applyFill="1"/>
    <xf numFmtId="0" fontId="5" fillId="0" borderId="0" xfId="0" applyFont="1" applyFill="1" applyBorder="1"/>
    <xf numFmtId="0" fontId="19" fillId="0" borderId="0" xfId="0" applyFont="1" applyFill="1"/>
    <xf numFmtId="0" fontId="6" fillId="0" borderId="0" xfId="0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6" fontId="6" fillId="0" borderId="0" xfId="1" applyNumberFormat="1" applyFont="1" applyFill="1" applyBorder="1" applyAlignment="1">
      <alignment horizontal="center" wrapText="1"/>
    </xf>
    <xf numFmtId="0" fontId="3" fillId="7" borderId="15" xfId="0" applyFont="1" applyFill="1" applyBorder="1" applyAlignment="1">
      <alignment vertical="center" wrapText="1"/>
    </xf>
    <xf numFmtId="0" fontId="4" fillId="7" borderId="20" xfId="0" applyFont="1" applyFill="1" applyBorder="1" applyAlignment="1">
      <alignment horizontal="center" wrapText="1"/>
    </xf>
    <xf numFmtId="166" fontId="3" fillId="7" borderId="21" xfId="1" applyNumberFormat="1" applyFont="1" applyFill="1" applyBorder="1" applyAlignment="1">
      <alignment horizontal="center" wrapText="1"/>
    </xf>
    <xf numFmtId="0" fontId="17" fillId="3" borderId="14" xfId="0" applyFont="1" applyFill="1" applyBorder="1" applyAlignment="1">
      <alignment horizontal="right" vertical="center" wrapText="1"/>
    </xf>
    <xf numFmtId="166" fontId="3" fillId="7" borderId="8" xfId="1" applyNumberFormat="1" applyFont="1" applyFill="1" applyBorder="1" applyAlignment="1">
      <alignment horizontal="right" wrapText="1"/>
    </xf>
    <xf numFmtId="0" fontId="3" fillId="7" borderId="1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wrapText="1"/>
    </xf>
    <xf numFmtId="0" fontId="3" fillId="7" borderId="25" xfId="0" applyFont="1" applyFill="1" applyBorder="1"/>
    <xf numFmtId="164" fontId="3" fillId="7" borderId="18" xfId="1" applyFont="1" applyFill="1" applyBorder="1" applyAlignment="1">
      <alignment horizontal="center"/>
    </xf>
    <xf numFmtId="0" fontId="6" fillId="7" borderId="18" xfId="0" applyNumberFormat="1" applyFont="1" applyFill="1" applyBorder="1" applyAlignment="1">
      <alignment horizontal="center" wrapText="1"/>
    </xf>
    <xf numFmtId="166" fontId="6" fillId="7" borderId="19" xfId="1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3" fillId="7" borderId="1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right" vertical="center" wrapText="1"/>
    </xf>
    <xf numFmtId="0" fontId="29" fillId="7" borderId="22" xfId="0" applyFont="1" applyFill="1" applyBorder="1" applyAlignment="1">
      <alignment horizontal="right" vertical="center" wrapText="1"/>
    </xf>
    <xf numFmtId="0" fontId="16" fillId="7" borderId="23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right" wrapText="1"/>
    </xf>
    <xf numFmtId="0" fontId="29" fillId="7" borderId="22" xfId="0" applyFont="1" applyFill="1" applyBorder="1" applyAlignment="1">
      <alignment horizontal="right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right" wrapText="1"/>
    </xf>
    <xf numFmtId="0" fontId="6" fillId="7" borderId="22" xfId="0" applyFont="1" applyFill="1" applyBorder="1" applyAlignment="1">
      <alignment horizontal="right" wrapText="1"/>
    </xf>
    <xf numFmtId="0" fontId="3" fillId="7" borderId="15" xfId="0" applyFont="1" applyFill="1" applyBorder="1" applyAlignment="1">
      <alignment horizontal="center" vertical="center" wrapText="1"/>
    </xf>
    <xf numFmtId="0" fontId="8" fillId="6" borderId="0" xfId="2" applyFont="1" applyFill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>
      <alignment horizontal="justify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0" borderId="0" xfId="2" applyFont="1" applyAlignment="1">
      <alignment horizontal="center" wrapText="1"/>
    </xf>
    <xf numFmtId="0" fontId="15" fillId="8" borderId="0" xfId="4" applyFont="1" applyFill="1" applyBorder="1" applyAlignment="1">
      <alignment horizontal="left" vertical="top" wrapText="1"/>
    </xf>
    <xf numFmtId="0" fontId="15" fillId="8" borderId="0" xfId="4" applyFont="1" applyFill="1" applyBorder="1" applyAlignment="1">
      <alignment horizontal="left" wrapText="1"/>
    </xf>
    <xf numFmtId="0" fontId="3" fillId="8" borderId="0" xfId="0" applyFont="1" applyFill="1" applyAlignment="1">
      <alignment horizontal="left" wrapText="1"/>
    </xf>
    <xf numFmtId="0" fontId="15" fillId="8" borderId="0" xfId="0" applyFont="1" applyFill="1" applyAlignment="1">
      <alignment horizontal="left" vertical="top"/>
    </xf>
    <xf numFmtId="0" fontId="3" fillId="8" borderId="0" xfId="0" applyFont="1" applyFill="1" applyAlignment="1">
      <alignment horizontal="justify" vertical="top" wrapText="1"/>
    </xf>
    <xf numFmtId="0" fontId="3" fillId="8" borderId="0" xfId="0" quotePrefix="1" applyFont="1" applyFill="1" applyAlignment="1">
      <alignment horizontal="left" wrapText="1"/>
    </xf>
    <xf numFmtId="0" fontId="16" fillId="8" borderId="0" xfId="0" quotePrefix="1" applyFont="1" applyFill="1" applyAlignment="1">
      <alignment horizontal="justify" wrapText="1"/>
    </xf>
    <xf numFmtId="0" fontId="16" fillId="8" borderId="0" xfId="0" applyFont="1" applyFill="1" applyAlignment="1">
      <alignment horizontal="justify" wrapText="1"/>
    </xf>
    <xf numFmtId="0" fontId="8" fillId="7" borderId="2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justify" wrapText="1"/>
    </xf>
    <xf numFmtId="0" fontId="30" fillId="8" borderId="0" xfId="0" applyFont="1" applyFill="1" applyAlignment="1">
      <alignment horizontal="left" vertical="top"/>
    </xf>
    <xf numFmtId="0" fontId="30" fillId="8" borderId="0" xfId="4" applyFont="1" applyFill="1" applyBorder="1" applyAlignment="1">
      <alignment horizontal="left" wrapText="1"/>
    </xf>
    <xf numFmtId="0" fontId="31" fillId="8" borderId="0" xfId="0" applyFont="1" applyFill="1" applyAlignment="1">
      <alignment horizontal="justify" wrapText="1"/>
    </xf>
    <xf numFmtId="0" fontId="3" fillId="8" borderId="0" xfId="0" quotePrefix="1" applyFont="1" applyFill="1" applyAlignment="1">
      <alignment horizontal="justify" wrapText="1"/>
    </xf>
    <xf numFmtId="0" fontId="3" fillId="8" borderId="0" xfId="0" applyFont="1" applyFill="1" applyAlignment="1">
      <alignment horizontal="justify" wrapText="1"/>
    </xf>
    <xf numFmtId="0" fontId="23" fillId="8" borderId="0" xfId="5" quotePrefix="1" applyFont="1" applyFill="1" applyAlignment="1">
      <alignment horizontal="justify" vertical="center" wrapText="1"/>
    </xf>
    <xf numFmtId="0" fontId="23" fillId="8" borderId="0" xfId="5" applyFont="1" applyFill="1" applyAlignment="1">
      <alignment horizontal="justify" vertical="center" wrapText="1"/>
    </xf>
  </cellXfs>
  <cellStyles count="6">
    <cellStyle name="Coma" xfId="1" builtinId="3"/>
    <cellStyle name="Enllaç" xfId="5" builtinId="8"/>
    <cellStyle name="Normal" xfId="0" builtinId="0"/>
    <cellStyle name="Normal 2" xfId="2"/>
    <cellStyle name="Normal 2 2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N&#192;LISI%20DE%20PROJECTES\EXPEDIENTS\EXPEDIENTS%202020\PROJECTE%20DE%20DECRET\SIG20EDU0004%20PD_ADMISSI&#211;%20ALUMNES\NOTES\Quantificaci&#243;%2020200409%20SIG20EDU0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NORMA VIGENT"/>
      <sheetName val="B. PROPOSTA NORMATIVA"/>
      <sheetName val="C. ESTALVI"/>
      <sheetName val="D. ORIGEN DE DADES"/>
      <sheetName val="categori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istraciopublica.gencat.cat/ca/empleats-publics/relacio-de-llocs-de-treball-rlt/index.html" TargetMode="External"/><Relationship Id="rId3" Type="http://schemas.openxmlformats.org/officeDocument/2006/relationships/hyperlink" Target="https://administraciopublica.gencat.cat/web/.content/empleats-publics/retribucions/2023/Funcionaris-General-2023.pdf" TargetMode="External"/><Relationship Id="rId7" Type="http://schemas.openxmlformats.org/officeDocument/2006/relationships/hyperlink" Target="https://administraciopublica.gencat.cat/web/.content/funcio-publica/alts-carrecs/Relacio-personal-directiu-retribucions.xlsx" TargetMode="External"/><Relationship Id="rId2" Type="http://schemas.openxmlformats.org/officeDocument/2006/relationships/hyperlink" Target="https://www.boe.es/eli/es/res/2012/12/28/(1)" TargetMode="External"/><Relationship Id="rId1" Type="http://schemas.openxmlformats.org/officeDocument/2006/relationships/hyperlink" Target="https://portaldogc.gencat.cat/utilsEADOP/PDF/8367/1841303.pdf" TargetMode="External"/><Relationship Id="rId6" Type="http://schemas.openxmlformats.org/officeDocument/2006/relationships/hyperlink" Target="https://www.ine.es/dyngs/INEbase/es/operacion.htm?c=Estadistica_C&amp;cid=1254736060920&amp;menu=ultiDatos&amp;idp=1254735976596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oecd-ilibrary.org/governance/oecd-regulatory-compliance-cost-assessment-guidance_9789264209657-en;jsessionid=41jwt_aPaeUboS28rXXjwQRp.ip-10-240-5-126" TargetMode="External"/><Relationship Id="rId10" Type="http://schemas.openxmlformats.org/officeDocument/2006/relationships/hyperlink" Target="https://analisi.transparenciacatalunya.cat/Treball/Relaci-del-personal-directiu-de-les-entitats-del-s/62n8-i8x7/about_data" TargetMode="External"/><Relationship Id="rId4" Type="http://schemas.openxmlformats.org/officeDocument/2006/relationships/hyperlink" Target="https://presidencia.gencat.cat/web/.content/ambits_actuacio/millora_regulacio_normativa/simplificacio/metodologia_quantificacio/manual_internacional-_model_costos_estandard_2008.pdf" TargetMode="External"/><Relationship Id="rId9" Type="http://schemas.openxmlformats.org/officeDocument/2006/relationships/hyperlink" Target="https://administraciopublica.gencat.cat/ca/organitzacio/alts-carrecs-i-directi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view="pageBreakPreview" topLeftCell="A59" zoomScale="80" zoomScaleNormal="40" zoomScaleSheetLayoutView="80" workbookViewId="0">
      <selection activeCell="A38" sqref="A38:Q38"/>
    </sheetView>
  </sheetViews>
  <sheetFormatPr defaultColWidth="9.1796875" defaultRowHeight="14" x14ac:dyDescent="0.3"/>
  <cols>
    <col min="1" max="1" width="13.54296875" style="1" customWidth="1"/>
    <col min="2" max="2" width="74.453125" style="1" customWidth="1"/>
    <col min="3" max="3" width="12" style="1" customWidth="1"/>
    <col min="4" max="4" width="13.1796875" style="1" customWidth="1"/>
    <col min="5" max="5" width="12.1796875" style="1" customWidth="1"/>
    <col min="6" max="6" width="13.54296875" style="1" customWidth="1"/>
    <col min="7" max="9" width="12.453125" style="1" customWidth="1"/>
    <col min="10" max="10" width="13.1796875" style="17" customWidth="1"/>
    <col min="11" max="11" width="7.81640625" style="3" customWidth="1"/>
    <col min="12" max="12" width="7.81640625" style="1" customWidth="1"/>
    <col min="13" max="13" width="8.1796875" style="1" customWidth="1"/>
    <col min="14" max="14" width="11.1796875" style="1" customWidth="1"/>
    <col min="15" max="15" width="10.1796875" style="1" customWidth="1"/>
    <col min="16" max="16" width="7.81640625" style="1" customWidth="1"/>
    <col min="17" max="17" width="13.1796875" style="1" customWidth="1"/>
    <col min="18" max="18" width="6.453125" style="1" customWidth="1"/>
    <col min="19" max="19" width="10.81640625" style="1" customWidth="1"/>
    <col min="20" max="20" width="10.453125" style="1" customWidth="1"/>
    <col min="21" max="21" width="6.81640625" style="1" customWidth="1"/>
    <col min="22" max="22" width="8.81640625" style="1" customWidth="1"/>
    <col min="23" max="23" width="2.54296875" style="1" customWidth="1"/>
    <col min="24" max="24" width="10.1796875" style="1" customWidth="1"/>
    <col min="25" max="25" width="9.1796875" style="1"/>
    <col min="26" max="26" width="9.81640625" style="1" customWidth="1"/>
    <col min="27" max="28" width="9.1796875" style="1"/>
    <col min="29" max="29" width="9.81640625" style="1" customWidth="1"/>
    <col min="30" max="30" width="10.1796875" style="1" customWidth="1"/>
    <col min="31" max="34" width="9.1796875" style="1"/>
    <col min="35" max="35" width="10.453125" style="1" bestFit="1" customWidth="1"/>
    <col min="36" max="16384" width="9.1796875" style="1"/>
  </cols>
  <sheetData>
    <row r="1" spans="1:35" ht="22" customHeight="1" x14ac:dyDescent="0.3">
      <c r="A1" s="140" t="s">
        <v>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35" ht="27" customHeight="1" thickBot="1" x14ac:dyDescent="0.35">
      <c r="A2" s="140" t="s">
        <v>82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6"/>
      <c r="S2" s="6"/>
      <c r="T2" s="6"/>
      <c r="U2" s="6"/>
      <c r="V2" s="6"/>
      <c r="W2" s="6"/>
      <c r="X2" s="6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3">
      <c r="A3" s="125" t="s">
        <v>3</v>
      </c>
      <c r="B3" s="124" t="s">
        <v>4</v>
      </c>
      <c r="C3" s="124" t="s">
        <v>16</v>
      </c>
      <c r="D3" s="114" t="s">
        <v>13</v>
      </c>
      <c r="E3" s="124" t="s">
        <v>0</v>
      </c>
      <c r="F3" s="124" t="s">
        <v>7</v>
      </c>
      <c r="G3" s="124"/>
      <c r="H3" s="124"/>
      <c r="I3" s="124"/>
      <c r="J3" s="124"/>
      <c r="K3" s="124"/>
      <c r="L3" s="114" t="s">
        <v>21</v>
      </c>
      <c r="M3" s="114" t="s">
        <v>8</v>
      </c>
      <c r="N3" s="114" t="s">
        <v>20</v>
      </c>
      <c r="O3" s="114" t="s">
        <v>17</v>
      </c>
      <c r="P3" s="114" t="s">
        <v>18</v>
      </c>
      <c r="Q3" s="116" t="s">
        <v>19</v>
      </c>
    </row>
    <row r="4" spans="1:35" ht="46" x14ac:dyDescent="0.3">
      <c r="A4" s="126" t="s">
        <v>3</v>
      </c>
      <c r="B4" s="115" t="s">
        <v>4</v>
      </c>
      <c r="C4" s="115"/>
      <c r="D4" s="115" t="s">
        <v>15</v>
      </c>
      <c r="E4" s="115"/>
      <c r="F4" s="67" t="s">
        <v>48</v>
      </c>
      <c r="G4" s="16" t="s">
        <v>49</v>
      </c>
      <c r="H4" s="16" t="s">
        <v>50</v>
      </c>
      <c r="I4" s="16" t="s">
        <v>51</v>
      </c>
      <c r="J4" s="67" t="s">
        <v>1</v>
      </c>
      <c r="K4" s="67" t="s">
        <v>22</v>
      </c>
      <c r="L4" s="115"/>
      <c r="M4" s="115"/>
      <c r="N4" s="115"/>
      <c r="O4" s="115" t="s">
        <v>6</v>
      </c>
      <c r="P4" s="115"/>
      <c r="Q4" s="117"/>
    </row>
    <row r="5" spans="1:35" x14ac:dyDescent="0.3">
      <c r="A5" s="118" t="s">
        <v>95</v>
      </c>
      <c r="B5" s="119"/>
      <c r="C5" s="119"/>
      <c r="D5" s="119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9"/>
    </row>
    <row r="6" spans="1:35" x14ac:dyDescent="0.3">
      <c r="A6" s="70" t="s">
        <v>2</v>
      </c>
      <c r="B6" s="24" t="s">
        <v>94</v>
      </c>
      <c r="C6" s="134" t="s">
        <v>83</v>
      </c>
      <c r="D6" s="25" t="s">
        <v>14</v>
      </c>
      <c r="E6" s="26" t="s">
        <v>33</v>
      </c>
      <c r="F6" s="27">
        <v>121363.1</v>
      </c>
      <c r="G6" s="27">
        <f>F6*0.3316</f>
        <v>40244.003960000002</v>
      </c>
      <c r="H6" s="27">
        <f>F6+G6</f>
        <v>161607.10396000001</v>
      </c>
      <c r="I6" s="27">
        <f>H6*0.25</f>
        <v>40401.775990000002</v>
      </c>
      <c r="J6" s="28">
        <v>1642</v>
      </c>
      <c r="K6" s="29">
        <f t="shared" ref="K6:K14" si="0">(H6+I6)/J6</f>
        <v>123.02611446406821</v>
      </c>
      <c r="L6" s="26">
        <v>2</v>
      </c>
      <c r="M6" s="30">
        <f>K6*L6</f>
        <v>246.05222892813643</v>
      </c>
      <c r="N6" s="26">
        <v>2</v>
      </c>
      <c r="O6" s="26">
        <v>1</v>
      </c>
      <c r="P6" s="26">
        <f>O6*N6</f>
        <v>2</v>
      </c>
      <c r="Q6" s="71">
        <f>P6*M6</f>
        <v>492.10445785627286</v>
      </c>
    </row>
    <row r="7" spans="1:35" ht="23.5" x14ac:dyDescent="0.3">
      <c r="A7" s="70" t="s">
        <v>31</v>
      </c>
      <c r="B7" s="24" t="s">
        <v>53</v>
      </c>
      <c r="C7" s="135"/>
      <c r="D7" s="25" t="s">
        <v>14</v>
      </c>
      <c r="E7" s="26" t="s">
        <v>84</v>
      </c>
      <c r="F7" s="27">
        <v>120977.04</v>
      </c>
      <c r="G7" s="27">
        <f t="shared" ref="G7:G14" si="1">F7*0.3316</f>
        <v>40115.986464000001</v>
      </c>
      <c r="H7" s="27">
        <f t="shared" ref="H7:H14" si="2">F7+G7</f>
        <v>161093.026464</v>
      </c>
      <c r="I7" s="27">
        <f t="shared" ref="I7:I14" si="3">H7*0.25</f>
        <v>40273.256615999999</v>
      </c>
      <c r="J7" s="28">
        <v>1642</v>
      </c>
      <c r="K7" s="29">
        <f t="shared" si="0"/>
        <v>122.63476436053593</v>
      </c>
      <c r="L7" s="26">
        <v>2</v>
      </c>
      <c r="M7" s="30">
        <f>K7*L7</f>
        <v>245.26952872107185</v>
      </c>
      <c r="N7" s="26">
        <v>2</v>
      </c>
      <c r="O7" s="26">
        <v>1</v>
      </c>
      <c r="P7" s="26">
        <f>O7*N7</f>
        <v>2</v>
      </c>
      <c r="Q7" s="71">
        <f>P7*M7</f>
        <v>490.5390574421437</v>
      </c>
    </row>
    <row r="8" spans="1:35" ht="23.5" x14ac:dyDescent="0.3">
      <c r="A8" s="70" t="s">
        <v>32</v>
      </c>
      <c r="B8" s="24" t="s">
        <v>54</v>
      </c>
      <c r="C8" s="135"/>
      <c r="D8" s="25" t="s">
        <v>14</v>
      </c>
      <c r="E8" s="26" t="s">
        <v>36</v>
      </c>
      <c r="F8" s="27">
        <v>96723.06</v>
      </c>
      <c r="G8" s="27">
        <f t="shared" ref="G8" si="4">F8*0.3316</f>
        <v>32073.366696000001</v>
      </c>
      <c r="H8" s="27">
        <f t="shared" ref="H8" si="5">F8+G8</f>
        <v>128796.42669599999</v>
      </c>
      <c r="I8" s="27">
        <f t="shared" ref="I8" si="6">H8*0.25</f>
        <v>32199.106673999999</v>
      </c>
      <c r="J8" s="28">
        <v>1642</v>
      </c>
      <c r="K8" s="29">
        <f t="shared" ref="K8" si="7">(H8+I8)/J8</f>
        <v>98.048436887941534</v>
      </c>
      <c r="L8" s="26">
        <v>2</v>
      </c>
      <c r="M8" s="30">
        <f>K8*L8</f>
        <v>196.09687377588307</v>
      </c>
      <c r="N8" s="26">
        <v>2</v>
      </c>
      <c r="O8" s="26">
        <v>1</v>
      </c>
      <c r="P8" s="26">
        <f>O8*N8</f>
        <v>2</v>
      </c>
      <c r="Q8" s="71">
        <f>P8*M8</f>
        <v>392.19374755176614</v>
      </c>
    </row>
    <row r="9" spans="1:35" ht="23.5" x14ac:dyDescent="0.3">
      <c r="A9" s="139"/>
      <c r="B9" s="24" t="s">
        <v>55</v>
      </c>
      <c r="C9" s="135"/>
      <c r="D9" s="25" t="s">
        <v>14</v>
      </c>
      <c r="E9" s="26" t="s">
        <v>92</v>
      </c>
      <c r="F9" s="27">
        <v>96723.06</v>
      </c>
      <c r="G9" s="27">
        <f t="shared" si="1"/>
        <v>32073.366696000001</v>
      </c>
      <c r="H9" s="27">
        <f t="shared" si="2"/>
        <v>128796.42669599999</v>
      </c>
      <c r="I9" s="27">
        <f t="shared" si="3"/>
        <v>32199.106673999999</v>
      </c>
      <c r="J9" s="28">
        <v>1642</v>
      </c>
      <c r="K9" s="29">
        <f t="shared" si="0"/>
        <v>98.048436887941534</v>
      </c>
      <c r="L9" s="26">
        <v>2</v>
      </c>
      <c r="M9" s="30">
        <f>K9*L9</f>
        <v>196.09687377588307</v>
      </c>
      <c r="N9" s="26">
        <v>2</v>
      </c>
      <c r="O9" s="26">
        <v>1</v>
      </c>
      <c r="P9" s="26">
        <f>O9*N9</f>
        <v>2</v>
      </c>
      <c r="Q9" s="71">
        <f t="shared" ref="Q9:Q14" si="8">P9*M9</f>
        <v>392.19374755176614</v>
      </c>
    </row>
    <row r="10" spans="1:35" ht="23.5" x14ac:dyDescent="0.3">
      <c r="A10" s="139"/>
      <c r="B10" s="24" t="s">
        <v>56</v>
      </c>
      <c r="C10" s="135"/>
      <c r="D10" s="25" t="s">
        <v>14</v>
      </c>
      <c r="E10" s="31" t="s">
        <v>92</v>
      </c>
      <c r="F10" s="27">
        <v>96723.06</v>
      </c>
      <c r="G10" s="27">
        <f t="shared" si="1"/>
        <v>32073.366696000001</v>
      </c>
      <c r="H10" s="27">
        <f t="shared" si="2"/>
        <v>128796.42669599999</v>
      </c>
      <c r="I10" s="27">
        <f t="shared" si="3"/>
        <v>32199.106673999999</v>
      </c>
      <c r="J10" s="28">
        <v>1642</v>
      </c>
      <c r="K10" s="29">
        <f t="shared" si="0"/>
        <v>98.048436887941534</v>
      </c>
      <c r="L10" s="26">
        <v>2</v>
      </c>
      <c r="M10" s="30">
        <f t="shared" ref="M10:M14" si="9">K10*L10</f>
        <v>196.09687377588307</v>
      </c>
      <c r="N10" s="26">
        <v>2</v>
      </c>
      <c r="O10" s="25">
        <v>1</v>
      </c>
      <c r="P10" s="26">
        <f t="shared" ref="P10:P14" si="10">O10*N10</f>
        <v>2</v>
      </c>
      <c r="Q10" s="71">
        <f t="shared" si="8"/>
        <v>392.19374755176614</v>
      </c>
    </row>
    <row r="11" spans="1:35" ht="23.5" x14ac:dyDescent="0.3">
      <c r="A11" s="139"/>
      <c r="B11" s="24" t="s">
        <v>57</v>
      </c>
      <c r="C11" s="135"/>
      <c r="D11" s="25" t="s">
        <v>14</v>
      </c>
      <c r="E11" s="31" t="s">
        <v>92</v>
      </c>
      <c r="F11" s="27">
        <v>96723.06</v>
      </c>
      <c r="G11" s="27">
        <f t="shared" si="1"/>
        <v>32073.366696000001</v>
      </c>
      <c r="H11" s="27">
        <f t="shared" si="2"/>
        <v>128796.42669599999</v>
      </c>
      <c r="I11" s="27">
        <f t="shared" si="3"/>
        <v>32199.106673999999</v>
      </c>
      <c r="J11" s="28">
        <v>1642</v>
      </c>
      <c r="K11" s="29">
        <f t="shared" si="0"/>
        <v>98.048436887941534</v>
      </c>
      <c r="L11" s="26">
        <v>2</v>
      </c>
      <c r="M11" s="30">
        <f t="shared" si="9"/>
        <v>196.09687377588307</v>
      </c>
      <c r="N11" s="26">
        <v>2</v>
      </c>
      <c r="O11" s="32">
        <v>1</v>
      </c>
      <c r="P11" s="26">
        <f t="shared" si="10"/>
        <v>2</v>
      </c>
      <c r="Q11" s="71">
        <f t="shared" si="8"/>
        <v>392.19374755176614</v>
      </c>
    </row>
    <row r="12" spans="1:35" ht="23.5" x14ac:dyDescent="0.3">
      <c r="A12" s="139"/>
      <c r="B12" s="24" t="s">
        <v>58</v>
      </c>
      <c r="C12" s="135"/>
      <c r="D12" s="25" t="s">
        <v>14</v>
      </c>
      <c r="E12" s="25" t="s">
        <v>92</v>
      </c>
      <c r="F12" s="27">
        <v>96723.06</v>
      </c>
      <c r="G12" s="27">
        <f t="shared" si="1"/>
        <v>32073.366696000001</v>
      </c>
      <c r="H12" s="27">
        <f t="shared" si="2"/>
        <v>128796.42669599999</v>
      </c>
      <c r="I12" s="27">
        <f t="shared" si="3"/>
        <v>32199.106673999999</v>
      </c>
      <c r="J12" s="34">
        <v>1642</v>
      </c>
      <c r="K12" s="29">
        <f t="shared" si="0"/>
        <v>98.048436887941534</v>
      </c>
      <c r="L12" s="25">
        <v>2</v>
      </c>
      <c r="M12" s="30">
        <f t="shared" si="9"/>
        <v>196.09687377588307</v>
      </c>
      <c r="N12" s="25">
        <v>2</v>
      </c>
      <c r="O12" s="32">
        <v>1</v>
      </c>
      <c r="P12" s="26">
        <f t="shared" si="10"/>
        <v>2</v>
      </c>
      <c r="Q12" s="71">
        <f t="shared" si="8"/>
        <v>392.19374755176614</v>
      </c>
    </row>
    <row r="13" spans="1:35" ht="23.5" x14ac:dyDescent="0.3">
      <c r="A13" s="139"/>
      <c r="B13" s="24" t="s">
        <v>59</v>
      </c>
      <c r="C13" s="135"/>
      <c r="D13" s="25" t="s">
        <v>14</v>
      </c>
      <c r="E13" s="32" t="s">
        <v>92</v>
      </c>
      <c r="F13" s="27">
        <v>96723.06</v>
      </c>
      <c r="G13" s="27">
        <f t="shared" si="1"/>
        <v>32073.366696000001</v>
      </c>
      <c r="H13" s="27">
        <f t="shared" si="2"/>
        <v>128796.42669599999</v>
      </c>
      <c r="I13" s="27">
        <f t="shared" si="3"/>
        <v>32199.106673999999</v>
      </c>
      <c r="J13" s="28">
        <v>1642</v>
      </c>
      <c r="K13" s="29">
        <f t="shared" si="0"/>
        <v>98.048436887941534</v>
      </c>
      <c r="L13" s="26">
        <v>2</v>
      </c>
      <c r="M13" s="30">
        <f t="shared" si="9"/>
        <v>196.09687377588307</v>
      </c>
      <c r="N13" s="26">
        <v>2</v>
      </c>
      <c r="O13" s="26">
        <v>1</v>
      </c>
      <c r="P13" s="26">
        <f t="shared" si="10"/>
        <v>2</v>
      </c>
      <c r="Q13" s="71">
        <f t="shared" si="8"/>
        <v>392.19374755176614</v>
      </c>
    </row>
    <row r="14" spans="1:35" ht="23.5" x14ac:dyDescent="0.3">
      <c r="A14" s="139"/>
      <c r="B14" s="24" t="s">
        <v>60</v>
      </c>
      <c r="C14" s="135"/>
      <c r="D14" s="25" t="s">
        <v>14</v>
      </c>
      <c r="E14" s="32" t="s">
        <v>92</v>
      </c>
      <c r="F14" s="27">
        <v>96723.06</v>
      </c>
      <c r="G14" s="27">
        <f t="shared" si="1"/>
        <v>32073.366696000001</v>
      </c>
      <c r="H14" s="27">
        <f t="shared" si="2"/>
        <v>128796.42669599999</v>
      </c>
      <c r="I14" s="27">
        <f t="shared" si="3"/>
        <v>32199.106673999999</v>
      </c>
      <c r="J14" s="28">
        <v>1642</v>
      </c>
      <c r="K14" s="29">
        <f t="shared" si="0"/>
        <v>98.048436887941534</v>
      </c>
      <c r="L14" s="26">
        <v>2</v>
      </c>
      <c r="M14" s="30">
        <f t="shared" si="9"/>
        <v>196.09687377588307</v>
      </c>
      <c r="N14" s="26">
        <v>2</v>
      </c>
      <c r="O14" s="25">
        <v>1</v>
      </c>
      <c r="P14" s="26">
        <f t="shared" si="10"/>
        <v>2</v>
      </c>
      <c r="Q14" s="71">
        <f t="shared" si="8"/>
        <v>392.19374755176614</v>
      </c>
    </row>
    <row r="15" spans="1:35" ht="23.5" x14ac:dyDescent="0.3">
      <c r="A15" s="139"/>
      <c r="B15" s="24" t="s">
        <v>61</v>
      </c>
      <c r="C15" s="135"/>
      <c r="D15" s="25" t="s">
        <v>14</v>
      </c>
      <c r="E15" s="32" t="s">
        <v>92</v>
      </c>
      <c r="F15" s="27">
        <v>96723.06</v>
      </c>
      <c r="G15" s="27">
        <f t="shared" ref="G15:G35" si="11">F15*0.3316</f>
        <v>32073.366696000001</v>
      </c>
      <c r="H15" s="27">
        <f t="shared" ref="H15:H35" si="12">F15+G15</f>
        <v>128796.42669599999</v>
      </c>
      <c r="I15" s="27">
        <f t="shared" ref="I15:I35" si="13">H15*0.25</f>
        <v>32199.106673999999</v>
      </c>
      <c r="J15" s="35">
        <v>1642</v>
      </c>
      <c r="K15" s="29">
        <f t="shared" ref="K15:K35" si="14">(H15+I15)/J15</f>
        <v>98.048436887941534</v>
      </c>
      <c r="L15" s="26">
        <v>2</v>
      </c>
      <c r="M15" s="30">
        <f t="shared" ref="M15:M35" si="15">K15*L15</f>
        <v>196.09687377588307</v>
      </c>
      <c r="N15" s="26">
        <v>2</v>
      </c>
      <c r="O15" s="25">
        <v>1</v>
      </c>
      <c r="P15" s="26">
        <f t="shared" ref="P15:P35" si="16">O15*N15</f>
        <v>2</v>
      </c>
      <c r="Q15" s="71">
        <f t="shared" ref="Q15:Q35" si="17">P15*M15</f>
        <v>392.19374755176614</v>
      </c>
    </row>
    <row r="16" spans="1:35" ht="23.5" x14ac:dyDescent="0.3">
      <c r="A16" s="139"/>
      <c r="B16" s="24" t="s">
        <v>62</v>
      </c>
      <c r="C16" s="135"/>
      <c r="D16" s="25" t="s">
        <v>14</v>
      </c>
      <c r="E16" s="32" t="s">
        <v>92</v>
      </c>
      <c r="F16" s="27">
        <v>96723.06</v>
      </c>
      <c r="G16" s="27">
        <f t="shared" si="11"/>
        <v>32073.366696000001</v>
      </c>
      <c r="H16" s="27">
        <f t="shared" si="12"/>
        <v>128796.42669599999</v>
      </c>
      <c r="I16" s="27">
        <f t="shared" si="13"/>
        <v>32199.106673999999</v>
      </c>
      <c r="J16" s="28">
        <v>1642</v>
      </c>
      <c r="K16" s="29">
        <f t="shared" si="14"/>
        <v>98.048436887941534</v>
      </c>
      <c r="L16" s="26">
        <v>2</v>
      </c>
      <c r="M16" s="30">
        <f t="shared" si="15"/>
        <v>196.09687377588307</v>
      </c>
      <c r="N16" s="26">
        <v>2</v>
      </c>
      <c r="O16" s="32">
        <v>1</v>
      </c>
      <c r="P16" s="26">
        <f t="shared" si="16"/>
        <v>2</v>
      </c>
      <c r="Q16" s="71">
        <f t="shared" si="17"/>
        <v>392.19374755176614</v>
      </c>
    </row>
    <row r="17" spans="1:18" ht="23.5" x14ac:dyDescent="0.3">
      <c r="A17" s="139"/>
      <c r="B17" s="24" t="s">
        <v>63</v>
      </c>
      <c r="C17" s="135"/>
      <c r="D17" s="25" t="s">
        <v>14</v>
      </c>
      <c r="E17" s="32" t="s">
        <v>92</v>
      </c>
      <c r="F17" s="27">
        <v>96723.06</v>
      </c>
      <c r="G17" s="27">
        <f t="shared" si="11"/>
        <v>32073.366696000001</v>
      </c>
      <c r="H17" s="27">
        <f t="shared" si="12"/>
        <v>128796.42669599999</v>
      </c>
      <c r="I17" s="27">
        <f t="shared" si="13"/>
        <v>32199.106673999999</v>
      </c>
      <c r="J17" s="28">
        <v>1642</v>
      </c>
      <c r="K17" s="29">
        <f t="shared" si="14"/>
        <v>98.048436887941534</v>
      </c>
      <c r="L17" s="26">
        <v>2</v>
      </c>
      <c r="M17" s="30">
        <f t="shared" si="15"/>
        <v>196.09687377588307</v>
      </c>
      <c r="N17" s="26">
        <v>2</v>
      </c>
      <c r="O17" s="32">
        <v>1</v>
      </c>
      <c r="P17" s="26">
        <f t="shared" si="16"/>
        <v>2</v>
      </c>
      <c r="Q17" s="71">
        <f t="shared" si="17"/>
        <v>392.19374755176614</v>
      </c>
    </row>
    <row r="18" spans="1:18" ht="23.5" x14ac:dyDescent="0.3">
      <c r="A18" s="139"/>
      <c r="B18" s="24" t="s">
        <v>64</v>
      </c>
      <c r="C18" s="135"/>
      <c r="D18" s="25" t="s">
        <v>14</v>
      </c>
      <c r="E18" s="32" t="s">
        <v>92</v>
      </c>
      <c r="F18" s="27">
        <v>96723.06</v>
      </c>
      <c r="G18" s="27">
        <f t="shared" si="11"/>
        <v>32073.366696000001</v>
      </c>
      <c r="H18" s="27">
        <f t="shared" si="12"/>
        <v>128796.42669599999</v>
      </c>
      <c r="I18" s="27">
        <f t="shared" si="13"/>
        <v>32199.106673999999</v>
      </c>
      <c r="J18" s="28">
        <v>1642</v>
      </c>
      <c r="K18" s="29">
        <f t="shared" si="14"/>
        <v>98.048436887941534</v>
      </c>
      <c r="L18" s="26">
        <v>2</v>
      </c>
      <c r="M18" s="30">
        <f t="shared" si="15"/>
        <v>196.09687377588307</v>
      </c>
      <c r="N18" s="26">
        <v>2</v>
      </c>
      <c r="O18" s="32">
        <v>1</v>
      </c>
      <c r="P18" s="26">
        <f t="shared" si="16"/>
        <v>2</v>
      </c>
      <c r="Q18" s="71">
        <f t="shared" si="17"/>
        <v>392.19374755176614</v>
      </c>
    </row>
    <row r="19" spans="1:18" ht="23.5" x14ac:dyDescent="0.3">
      <c r="A19" s="139"/>
      <c r="B19" s="24" t="s">
        <v>65</v>
      </c>
      <c r="C19" s="135"/>
      <c r="D19" s="25" t="s">
        <v>14</v>
      </c>
      <c r="E19" s="32" t="s">
        <v>92</v>
      </c>
      <c r="F19" s="27">
        <v>96723.06</v>
      </c>
      <c r="G19" s="27">
        <f t="shared" si="11"/>
        <v>32073.366696000001</v>
      </c>
      <c r="H19" s="27">
        <f t="shared" si="12"/>
        <v>128796.42669599999</v>
      </c>
      <c r="I19" s="27">
        <f t="shared" si="13"/>
        <v>32199.106673999999</v>
      </c>
      <c r="J19" s="28">
        <v>1642</v>
      </c>
      <c r="K19" s="29">
        <f t="shared" si="14"/>
        <v>98.048436887941534</v>
      </c>
      <c r="L19" s="26">
        <v>2</v>
      </c>
      <c r="M19" s="30">
        <f t="shared" si="15"/>
        <v>196.09687377588307</v>
      </c>
      <c r="N19" s="26">
        <v>2</v>
      </c>
      <c r="O19" s="32">
        <v>1</v>
      </c>
      <c r="P19" s="26">
        <f t="shared" si="16"/>
        <v>2</v>
      </c>
      <c r="Q19" s="71">
        <f t="shared" si="17"/>
        <v>392.19374755176614</v>
      </c>
    </row>
    <row r="20" spans="1:18" ht="23.5" x14ac:dyDescent="0.3">
      <c r="A20" s="139"/>
      <c r="B20" s="24" t="s">
        <v>66</v>
      </c>
      <c r="C20" s="135"/>
      <c r="D20" s="25" t="s">
        <v>14</v>
      </c>
      <c r="E20" s="32" t="s">
        <v>92</v>
      </c>
      <c r="F20" s="27">
        <v>96723.06</v>
      </c>
      <c r="G20" s="27">
        <f t="shared" si="11"/>
        <v>32073.366696000001</v>
      </c>
      <c r="H20" s="27">
        <f t="shared" si="12"/>
        <v>128796.42669599999</v>
      </c>
      <c r="I20" s="27">
        <f t="shared" si="13"/>
        <v>32199.106673999999</v>
      </c>
      <c r="J20" s="28">
        <v>1642</v>
      </c>
      <c r="K20" s="29">
        <f t="shared" si="14"/>
        <v>98.048436887941534</v>
      </c>
      <c r="L20" s="26">
        <v>2</v>
      </c>
      <c r="M20" s="30">
        <f t="shared" si="15"/>
        <v>196.09687377588307</v>
      </c>
      <c r="N20" s="26">
        <v>2</v>
      </c>
      <c r="O20" s="32">
        <v>1</v>
      </c>
      <c r="P20" s="26">
        <f t="shared" si="16"/>
        <v>2</v>
      </c>
      <c r="Q20" s="71">
        <f t="shared" si="17"/>
        <v>392.19374755176614</v>
      </c>
    </row>
    <row r="21" spans="1:18" ht="23.5" x14ac:dyDescent="0.3">
      <c r="A21" s="139"/>
      <c r="B21" s="24" t="s">
        <v>67</v>
      </c>
      <c r="C21" s="135"/>
      <c r="D21" s="25" t="s">
        <v>14</v>
      </c>
      <c r="E21" s="32" t="s">
        <v>92</v>
      </c>
      <c r="F21" s="27">
        <v>96723.06</v>
      </c>
      <c r="G21" s="27">
        <f t="shared" si="11"/>
        <v>32073.366696000001</v>
      </c>
      <c r="H21" s="27">
        <f t="shared" si="12"/>
        <v>128796.42669599999</v>
      </c>
      <c r="I21" s="27">
        <f t="shared" si="13"/>
        <v>32199.106673999999</v>
      </c>
      <c r="J21" s="28">
        <v>1642</v>
      </c>
      <c r="K21" s="29">
        <f t="shared" si="14"/>
        <v>98.048436887941534</v>
      </c>
      <c r="L21" s="26">
        <v>2</v>
      </c>
      <c r="M21" s="30">
        <f t="shared" si="15"/>
        <v>196.09687377588307</v>
      </c>
      <c r="N21" s="26">
        <v>2</v>
      </c>
      <c r="O21" s="32">
        <v>1</v>
      </c>
      <c r="P21" s="26">
        <f t="shared" si="16"/>
        <v>2</v>
      </c>
      <c r="Q21" s="71">
        <f t="shared" si="17"/>
        <v>392.19374755176614</v>
      </c>
      <c r="R21" s="5"/>
    </row>
    <row r="22" spans="1:18" ht="23.5" x14ac:dyDescent="0.3">
      <c r="A22" s="139"/>
      <c r="B22" s="24" t="s">
        <v>68</v>
      </c>
      <c r="C22" s="135"/>
      <c r="D22" s="25" t="s">
        <v>14</v>
      </c>
      <c r="E22" s="32" t="s">
        <v>92</v>
      </c>
      <c r="F22" s="27">
        <v>96723.06</v>
      </c>
      <c r="G22" s="27">
        <f t="shared" si="11"/>
        <v>32073.366696000001</v>
      </c>
      <c r="H22" s="27">
        <f t="shared" si="12"/>
        <v>128796.42669599999</v>
      </c>
      <c r="I22" s="27">
        <f t="shared" si="13"/>
        <v>32199.106673999999</v>
      </c>
      <c r="J22" s="28">
        <v>1642</v>
      </c>
      <c r="K22" s="29">
        <f t="shared" si="14"/>
        <v>98.048436887941534</v>
      </c>
      <c r="L22" s="26">
        <v>2</v>
      </c>
      <c r="M22" s="30">
        <f t="shared" si="15"/>
        <v>196.09687377588307</v>
      </c>
      <c r="N22" s="26">
        <v>2</v>
      </c>
      <c r="O22" s="32">
        <v>1</v>
      </c>
      <c r="P22" s="26">
        <f t="shared" si="16"/>
        <v>2</v>
      </c>
      <c r="Q22" s="71">
        <f t="shared" si="17"/>
        <v>392.19374755176614</v>
      </c>
      <c r="R22" s="5"/>
    </row>
    <row r="23" spans="1:18" ht="23.5" x14ac:dyDescent="0.3">
      <c r="A23" s="139"/>
      <c r="B23" s="24" t="s">
        <v>157</v>
      </c>
      <c r="C23" s="135"/>
      <c r="D23" s="25" t="s">
        <v>14</v>
      </c>
      <c r="E23" s="32" t="s">
        <v>36</v>
      </c>
      <c r="F23" s="27">
        <v>96723.06</v>
      </c>
      <c r="G23" s="27">
        <f t="shared" si="11"/>
        <v>32073.366696000001</v>
      </c>
      <c r="H23" s="27">
        <f t="shared" si="12"/>
        <v>128796.42669599999</v>
      </c>
      <c r="I23" s="27">
        <f t="shared" si="13"/>
        <v>32199.106673999999</v>
      </c>
      <c r="J23" s="28">
        <v>1642</v>
      </c>
      <c r="K23" s="29">
        <f t="shared" si="14"/>
        <v>98.048436887941534</v>
      </c>
      <c r="L23" s="26">
        <v>2</v>
      </c>
      <c r="M23" s="30">
        <f t="shared" si="15"/>
        <v>196.09687377588307</v>
      </c>
      <c r="N23" s="26">
        <v>2</v>
      </c>
      <c r="O23" s="32">
        <v>0</v>
      </c>
      <c r="P23" s="26">
        <f t="shared" si="16"/>
        <v>0</v>
      </c>
      <c r="Q23" s="71">
        <f t="shared" si="17"/>
        <v>0</v>
      </c>
      <c r="R23" s="5"/>
    </row>
    <row r="24" spans="1:18" ht="23.5" x14ac:dyDescent="0.3">
      <c r="A24" s="139"/>
      <c r="B24" s="24" t="s">
        <v>70</v>
      </c>
      <c r="C24" s="135"/>
      <c r="D24" s="25" t="s">
        <v>14</v>
      </c>
      <c r="E24" s="32" t="s">
        <v>34</v>
      </c>
      <c r="F24" s="27">
        <v>96723.06</v>
      </c>
      <c r="G24" s="27">
        <f t="shared" si="11"/>
        <v>32073.366696000001</v>
      </c>
      <c r="H24" s="27">
        <f t="shared" si="12"/>
        <v>128796.42669599999</v>
      </c>
      <c r="I24" s="27">
        <f t="shared" si="13"/>
        <v>32199.106673999999</v>
      </c>
      <c r="J24" s="28">
        <v>1642</v>
      </c>
      <c r="K24" s="29">
        <f t="shared" si="14"/>
        <v>98.048436887941534</v>
      </c>
      <c r="L24" s="26">
        <v>2</v>
      </c>
      <c r="M24" s="30">
        <f t="shared" si="15"/>
        <v>196.09687377588307</v>
      </c>
      <c r="N24" s="26">
        <v>2</v>
      </c>
      <c r="O24" s="32">
        <v>1</v>
      </c>
      <c r="P24" s="26">
        <f t="shared" si="16"/>
        <v>2</v>
      </c>
      <c r="Q24" s="71">
        <f t="shared" si="17"/>
        <v>392.19374755176614</v>
      </c>
      <c r="R24" s="5"/>
    </row>
    <row r="25" spans="1:18" ht="23.5" x14ac:dyDescent="0.3">
      <c r="A25" s="139"/>
      <c r="B25" s="24" t="s">
        <v>71</v>
      </c>
      <c r="C25" s="135"/>
      <c r="D25" s="25" t="s">
        <v>14</v>
      </c>
      <c r="E25" s="32" t="s">
        <v>34</v>
      </c>
      <c r="F25" s="27">
        <v>96723.06</v>
      </c>
      <c r="G25" s="27">
        <f t="shared" si="11"/>
        <v>32073.366696000001</v>
      </c>
      <c r="H25" s="27">
        <f t="shared" si="12"/>
        <v>128796.42669599999</v>
      </c>
      <c r="I25" s="27">
        <f t="shared" si="13"/>
        <v>32199.106673999999</v>
      </c>
      <c r="J25" s="28">
        <v>1642</v>
      </c>
      <c r="K25" s="29">
        <f t="shared" si="14"/>
        <v>98.048436887941534</v>
      </c>
      <c r="L25" s="26">
        <v>2</v>
      </c>
      <c r="M25" s="30">
        <f t="shared" si="15"/>
        <v>196.09687377588307</v>
      </c>
      <c r="N25" s="26">
        <v>2</v>
      </c>
      <c r="O25" s="32">
        <v>1</v>
      </c>
      <c r="P25" s="26">
        <f t="shared" si="16"/>
        <v>2</v>
      </c>
      <c r="Q25" s="71">
        <f t="shared" si="17"/>
        <v>392.19374755176614</v>
      </c>
      <c r="R25" s="5"/>
    </row>
    <row r="26" spans="1:18" ht="23.5" x14ac:dyDescent="0.3">
      <c r="A26" s="139"/>
      <c r="B26" s="24" t="s">
        <v>72</v>
      </c>
      <c r="C26" s="135"/>
      <c r="D26" s="25" t="s">
        <v>14</v>
      </c>
      <c r="E26" s="32" t="s">
        <v>34</v>
      </c>
      <c r="F26" s="27">
        <v>92709.88</v>
      </c>
      <c r="G26" s="27">
        <f t="shared" si="11"/>
        <v>30742.596208000003</v>
      </c>
      <c r="H26" s="27">
        <f t="shared" si="12"/>
        <v>123452.47620800001</v>
      </c>
      <c r="I26" s="27">
        <f t="shared" si="13"/>
        <v>30863.119052000002</v>
      </c>
      <c r="J26" s="28">
        <v>1642</v>
      </c>
      <c r="K26" s="29">
        <f t="shared" si="14"/>
        <v>93.980265079171744</v>
      </c>
      <c r="L26" s="26">
        <v>2</v>
      </c>
      <c r="M26" s="30">
        <f t="shared" si="15"/>
        <v>187.96053015834349</v>
      </c>
      <c r="N26" s="26">
        <v>2</v>
      </c>
      <c r="O26" s="32">
        <v>1</v>
      </c>
      <c r="P26" s="26">
        <f t="shared" si="16"/>
        <v>2</v>
      </c>
      <c r="Q26" s="71">
        <f t="shared" si="17"/>
        <v>375.92106031668698</v>
      </c>
      <c r="R26" s="5"/>
    </row>
    <row r="27" spans="1:18" ht="23.5" x14ac:dyDescent="0.3">
      <c r="A27" s="139"/>
      <c r="B27" s="24" t="s">
        <v>73</v>
      </c>
      <c r="C27" s="135"/>
      <c r="D27" s="25" t="s">
        <v>14</v>
      </c>
      <c r="E27" s="32" t="s">
        <v>34</v>
      </c>
      <c r="F27" s="27">
        <v>92709.88</v>
      </c>
      <c r="G27" s="27">
        <f t="shared" si="11"/>
        <v>30742.596208000003</v>
      </c>
      <c r="H27" s="27">
        <f t="shared" si="12"/>
        <v>123452.47620800001</v>
      </c>
      <c r="I27" s="27">
        <f t="shared" si="13"/>
        <v>30863.119052000002</v>
      </c>
      <c r="J27" s="28">
        <v>1642</v>
      </c>
      <c r="K27" s="29">
        <f t="shared" si="14"/>
        <v>93.980265079171744</v>
      </c>
      <c r="L27" s="26">
        <v>2</v>
      </c>
      <c r="M27" s="30">
        <f t="shared" si="15"/>
        <v>187.96053015834349</v>
      </c>
      <c r="N27" s="26">
        <v>2</v>
      </c>
      <c r="O27" s="32">
        <v>1</v>
      </c>
      <c r="P27" s="26">
        <f t="shared" si="16"/>
        <v>2</v>
      </c>
      <c r="Q27" s="71">
        <f t="shared" si="17"/>
        <v>375.92106031668698</v>
      </c>
      <c r="R27" s="5"/>
    </row>
    <row r="28" spans="1:18" ht="23.5" x14ac:dyDescent="0.3">
      <c r="A28" s="139"/>
      <c r="B28" s="24" t="s">
        <v>74</v>
      </c>
      <c r="C28" s="135"/>
      <c r="D28" s="25" t="s">
        <v>14</v>
      </c>
      <c r="E28" s="32" t="s">
        <v>34</v>
      </c>
      <c r="F28" s="27">
        <v>92709.88</v>
      </c>
      <c r="G28" s="27">
        <f t="shared" si="11"/>
        <v>30742.596208000003</v>
      </c>
      <c r="H28" s="27">
        <f t="shared" si="12"/>
        <v>123452.47620800001</v>
      </c>
      <c r="I28" s="27">
        <f t="shared" si="13"/>
        <v>30863.119052000002</v>
      </c>
      <c r="J28" s="28">
        <v>1642</v>
      </c>
      <c r="K28" s="29">
        <f t="shared" si="14"/>
        <v>93.980265079171744</v>
      </c>
      <c r="L28" s="26">
        <v>2</v>
      </c>
      <c r="M28" s="30">
        <f t="shared" si="15"/>
        <v>187.96053015834349</v>
      </c>
      <c r="N28" s="26">
        <v>2</v>
      </c>
      <c r="O28" s="32">
        <v>1</v>
      </c>
      <c r="P28" s="26">
        <f t="shared" si="16"/>
        <v>2</v>
      </c>
      <c r="Q28" s="71">
        <f t="shared" si="17"/>
        <v>375.92106031668698</v>
      </c>
      <c r="R28" s="5"/>
    </row>
    <row r="29" spans="1:18" ht="23.5" x14ac:dyDescent="0.3">
      <c r="A29" s="139"/>
      <c r="B29" s="24" t="s">
        <v>75</v>
      </c>
      <c r="C29" s="135"/>
      <c r="D29" s="25" t="s">
        <v>14</v>
      </c>
      <c r="E29" s="32" t="s">
        <v>34</v>
      </c>
      <c r="F29" s="27">
        <v>92709.88</v>
      </c>
      <c r="G29" s="27">
        <f t="shared" si="11"/>
        <v>30742.596208000003</v>
      </c>
      <c r="H29" s="27">
        <f t="shared" si="12"/>
        <v>123452.47620800001</v>
      </c>
      <c r="I29" s="27">
        <f t="shared" si="13"/>
        <v>30863.119052000002</v>
      </c>
      <c r="J29" s="28">
        <v>1642</v>
      </c>
      <c r="K29" s="29">
        <f t="shared" si="14"/>
        <v>93.980265079171744</v>
      </c>
      <c r="L29" s="26">
        <v>2</v>
      </c>
      <c r="M29" s="30">
        <f t="shared" si="15"/>
        <v>187.96053015834349</v>
      </c>
      <c r="N29" s="26">
        <v>2</v>
      </c>
      <c r="O29" s="32">
        <v>1</v>
      </c>
      <c r="P29" s="26">
        <f t="shared" si="16"/>
        <v>2</v>
      </c>
      <c r="Q29" s="71">
        <f t="shared" si="17"/>
        <v>375.92106031668698</v>
      </c>
      <c r="R29" s="5"/>
    </row>
    <row r="30" spans="1:18" ht="23.5" x14ac:dyDescent="0.3">
      <c r="A30" s="139"/>
      <c r="B30" s="24" t="s">
        <v>77</v>
      </c>
      <c r="C30" s="135"/>
      <c r="D30" s="25" t="s">
        <v>14</v>
      </c>
      <c r="E30" s="32" t="s">
        <v>34</v>
      </c>
      <c r="F30" s="27">
        <v>92709.88</v>
      </c>
      <c r="G30" s="27">
        <f t="shared" si="11"/>
        <v>30742.596208000003</v>
      </c>
      <c r="H30" s="27">
        <f t="shared" si="12"/>
        <v>123452.47620800001</v>
      </c>
      <c r="I30" s="27">
        <f t="shared" si="13"/>
        <v>30863.119052000002</v>
      </c>
      <c r="J30" s="28">
        <v>1642</v>
      </c>
      <c r="K30" s="29">
        <f t="shared" si="14"/>
        <v>93.980265079171744</v>
      </c>
      <c r="L30" s="26">
        <v>2</v>
      </c>
      <c r="M30" s="30">
        <f t="shared" si="15"/>
        <v>187.96053015834349</v>
      </c>
      <c r="N30" s="26">
        <v>2</v>
      </c>
      <c r="O30" s="32">
        <v>1</v>
      </c>
      <c r="P30" s="26">
        <f t="shared" si="16"/>
        <v>2</v>
      </c>
      <c r="Q30" s="71">
        <f t="shared" si="17"/>
        <v>375.92106031668698</v>
      </c>
      <c r="R30" s="5"/>
    </row>
    <row r="31" spans="1:18" ht="23.5" x14ac:dyDescent="0.3">
      <c r="A31" s="139"/>
      <c r="B31" s="24" t="s">
        <v>76</v>
      </c>
      <c r="C31" s="135"/>
      <c r="D31" s="25" t="s">
        <v>14</v>
      </c>
      <c r="E31" s="32" t="s">
        <v>34</v>
      </c>
      <c r="F31" s="27">
        <v>92709.88</v>
      </c>
      <c r="G31" s="27">
        <f t="shared" si="11"/>
        <v>30742.596208000003</v>
      </c>
      <c r="H31" s="27">
        <f t="shared" si="12"/>
        <v>123452.47620800001</v>
      </c>
      <c r="I31" s="27">
        <f t="shared" si="13"/>
        <v>30863.119052000002</v>
      </c>
      <c r="J31" s="28">
        <v>1642</v>
      </c>
      <c r="K31" s="29">
        <f t="shared" si="14"/>
        <v>93.980265079171744</v>
      </c>
      <c r="L31" s="26">
        <v>2</v>
      </c>
      <c r="M31" s="30">
        <f t="shared" si="15"/>
        <v>187.96053015834349</v>
      </c>
      <c r="N31" s="26">
        <v>2</v>
      </c>
      <c r="O31" s="32">
        <v>1</v>
      </c>
      <c r="P31" s="26">
        <f t="shared" si="16"/>
        <v>2</v>
      </c>
      <c r="Q31" s="71">
        <f t="shared" si="17"/>
        <v>375.92106031668698</v>
      </c>
      <c r="R31" s="5"/>
    </row>
    <row r="32" spans="1:18" ht="23.5" x14ac:dyDescent="0.3">
      <c r="A32" s="139"/>
      <c r="B32" s="24" t="s">
        <v>78</v>
      </c>
      <c r="C32" s="135"/>
      <c r="D32" s="25" t="s">
        <v>14</v>
      </c>
      <c r="E32" s="32" t="s">
        <v>34</v>
      </c>
      <c r="F32" s="27">
        <v>92709.88</v>
      </c>
      <c r="G32" s="27">
        <f t="shared" si="11"/>
        <v>30742.596208000003</v>
      </c>
      <c r="H32" s="27">
        <f t="shared" si="12"/>
        <v>123452.47620800001</v>
      </c>
      <c r="I32" s="27">
        <f t="shared" si="13"/>
        <v>30863.119052000002</v>
      </c>
      <c r="J32" s="28">
        <v>1642</v>
      </c>
      <c r="K32" s="29">
        <f t="shared" si="14"/>
        <v>93.980265079171744</v>
      </c>
      <c r="L32" s="26">
        <v>2</v>
      </c>
      <c r="M32" s="30">
        <f t="shared" si="15"/>
        <v>187.96053015834349</v>
      </c>
      <c r="N32" s="26">
        <v>2</v>
      </c>
      <c r="O32" s="32">
        <v>1</v>
      </c>
      <c r="P32" s="26">
        <f t="shared" si="16"/>
        <v>2</v>
      </c>
      <c r="Q32" s="71">
        <f t="shared" si="17"/>
        <v>375.92106031668698</v>
      </c>
      <c r="R32" s="5"/>
    </row>
    <row r="33" spans="1:18" ht="23.5" x14ac:dyDescent="0.3">
      <c r="A33" s="139"/>
      <c r="B33" s="24" t="s">
        <v>79</v>
      </c>
      <c r="C33" s="135"/>
      <c r="D33" s="25" t="s">
        <v>14</v>
      </c>
      <c r="E33" s="32" t="s">
        <v>34</v>
      </c>
      <c r="F33" s="27">
        <v>92709.88</v>
      </c>
      <c r="G33" s="27">
        <f t="shared" si="11"/>
        <v>30742.596208000003</v>
      </c>
      <c r="H33" s="27">
        <f t="shared" si="12"/>
        <v>123452.47620800001</v>
      </c>
      <c r="I33" s="27">
        <f t="shared" si="13"/>
        <v>30863.119052000002</v>
      </c>
      <c r="J33" s="28">
        <v>1642</v>
      </c>
      <c r="K33" s="29">
        <f t="shared" si="14"/>
        <v>93.980265079171744</v>
      </c>
      <c r="L33" s="26">
        <v>2</v>
      </c>
      <c r="M33" s="30">
        <f t="shared" si="15"/>
        <v>187.96053015834349</v>
      </c>
      <c r="N33" s="26">
        <v>2</v>
      </c>
      <c r="O33" s="32">
        <v>1</v>
      </c>
      <c r="P33" s="26">
        <f t="shared" si="16"/>
        <v>2</v>
      </c>
      <c r="Q33" s="71">
        <f t="shared" si="17"/>
        <v>375.92106031668698</v>
      </c>
      <c r="R33" s="5"/>
    </row>
    <row r="34" spans="1:18" ht="23.5" x14ac:dyDescent="0.3">
      <c r="A34" s="139"/>
      <c r="B34" s="24" t="s">
        <v>80</v>
      </c>
      <c r="C34" s="135"/>
      <c r="D34" s="25" t="s">
        <v>14</v>
      </c>
      <c r="E34" s="32" t="s">
        <v>34</v>
      </c>
      <c r="F34" s="27">
        <v>92709.88</v>
      </c>
      <c r="G34" s="27">
        <f t="shared" si="11"/>
        <v>30742.596208000003</v>
      </c>
      <c r="H34" s="27">
        <f t="shared" si="12"/>
        <v>123452.47620800001</v>
      </c>
      <c r="I34" s="27">
        <f t="shared" si="13"/>
        <v>30863.119052000002</v>
      </c>
      <c r="J34" s="28">
        <v>1642</v>
      </c>
      <c r="K34" s="29">
        <f t="shared" si="14"/>
        <v>93.980265079171744</v>
      </c>
      <c r="L34" s="26">
        <v>2</v>
      </c>
      <c r="M34" s="30">
        <f t="shared" si="15"/>
        <v>187.96053015834349</v>
      </c>
      <c r="N34" s="26">
        <v>2</v>
      </c>
      <c r="O34" s="32">
        <v>1</v>
      </c>
      <c r="P34" s="26">
        <f t="shared" si="16"/>
        <v>2</v>
      </c>
      <c r="Q34" s="71">
        <f t="shared" si="17"/>
        <v>375.92106031668698</v>
      </c>
      <c r="R34" s="5"/>
    </row>
    <row r="35" spans="1:18" ht="35" x14ac:dyDescent="0.3">
      <c r="A35" s="72" t="s">
        <v>5</v>
      </c>
      <c r="B35" s="36" t="s">
        <v>81</v>
      </c>
      <c r="C35" s="136"/>
      <c r="D35" s="25" t="s">
        <v>14</v>
      </c>
      <c r="E35" s="32" t="s">
        <v>85</v>
      </c>
      <c r="F35" s="27">
        <v>63767.519999999997</v>
      </c>
      <c r="G35" s="27">
        <f t="shared" si="11"/>
        <v>21145.309632</v>
      </c>
      <c r="H35" s="27">
        <f t="shared" si="12"/>
        <v>84912.829631999994</v>
      </c>
      <c r="I35" s="27">
        <f t="shared" si="13"/>
        <v>21228.207407999998</v>
      </c>
      <c r="J35" s="28">
        <v>1642</v>
      </c>
      <c r="K35" s="29">
        <f t="shared" si="14"/>
        <v>64.641313666260658</v>
      </c>
      <c r="L35" s="26">
        <v>2</v>
      </c>
      <c r="M35" s="30">
        <f t="shared" si="15"/>
        <v>129.28262733252132</v>
      </c>
      <c r="N35" s="26">
        <v>2</v>
      </c>
      <c r="O35" s="32">
        <v>1</v>
      </c>
      <c r="P35" s="26">
        <f t="shared" si="16"/>
        <v>2</v>
      </c>
      <c r="Q35" s="71">
        <f t="shared" si="17"/>
        <v>258.56525466504263</v>
      </c>
    </row>
    <row r="36" spans="1:18" ht="14.5" thickBot="1" x14ac:dyDescent="0.35">
      <c r="A36" s="137" t="s">
        <v>35</v>
      </c>
      <c r="B36" s="138"/>
      <c r="C36" s="73"/>
      <c r="D36" s="73"/>
      <c r="E36" s="73"/>
      <c r="F36" s="74"/>
      <c r="G36" s="74"/>
      <c r="H36" s="74"/>
      <c r="I36" s="74"/>
      <c r="J36" s="74"/>
      <c r="K36" s="74"/>
      <c r="L36" s="73"/>
      <c r="M36" s="73"/>
      <c r="N36" s="73"/>
      <c r="O36" s="75">
        <f>SUM(O6:O35)</f>
        <v>29</v>
      </c>
      <c r="P36" s="75"/>
      <c r="Q36" s="76">
        <f>SUM(Q6:Q35)</f>
        <v>11291.792021193665</v>
      </c>
    </row>
    <row r="37" spans="1:18" s="3" customFormat="1" x14ac:dyDescent="0.3">
      <c r="A37" s="93"/>
      <c r="B37" s="93"/>
      <c r="C37" s="94"/>
      <c r="D37" s="94"/>
      <c r="E37" s="94"/>
      <c r="F37" s="95"/>
      <c r="G37" s="95"/>
      <c r="H37" s="95"/>
      <c r="I37" s="95"/>
      <c r="J37" s="95"/>
      <c r="K37" s="95"/>
      <c r="L37" s="94"/>
      <c r="M37" s="94"/>
      <c r="N37" s="94"/>
      <c r="O37" s="96"/>
      <c r="P37" s="96"/>
      <c r="Q37" s="97"/>
    </row>
    <row r="38" spans="1:18" s="3" customFormat="1" ht="34.5" customHeight="1" x14ac:dyDescent="0.3">
      <c r="A38" s="141" t="s">
        <v>158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8" ht="23" customHeight="1" thickBot="1" x14ac:dyDescent="0.35"/>
    <row r="40" spans="1:18" x14ac:dyDescent="0.3">
      <c r="A40" s="125" t="s">
        <v>3</v>
      </c>
      <c r="B40" s="124" t="s">
        <v>4</v>
      </c>
      <c r="C40" s="124" t="s">
        <v>16</v>
      </c>
      <c r="D40" s="114" t="s">
        <v>13</v>
      </c>
      <c r="E40" s="124" t="s">
        <v>0</v>
      </c>
      <c r="F40" s="124" t="s">
        <v>7</v>
      </c>
      <c r="G40" s="124"/>
      <c r="H40" s="124"/>
      <c r="I40" s="124"/>
      <c r="J40" s="124"/>
      <c r="K40" s="124"/>
      <c r="L40" s="114" t="s">
        <v>21</v>
      </c>
      <c r="M40" s="114" t="s">
        <v>8</v>
      </c>
      <c r="N40" s="114" t="s">
        <v>20</v>
      </c>
      <c r="O40" s="114" t="s">
        <v>17</v>
      </c>
      <c r="P40" s="114" t="s">
        <v>18</v>
      </c>
      <c r="Q40" s="116" t="s">
        <v>19</v>
      </c>
    </row>
    <row r="41" spans="1:18" ht="54" customHeight="1" x14ac:dyDescent="0.3">
      <c r="A41" s="126" t="s">
        <v>3</v>
      </c>
      <c r="B41" s="115" t="s">
        <v>4</v>
      </c>
      <c r="C41" s="115"/>
      <c r="D41" s="115" t="s">
        <v>15</v>
      </c>
      <c r="E41" s="115"/>
      <c r="F41" s="67" t="s">
        <v>48</v>
      </c>
      <c r="G41" s="16" t="s">
        <v>49</v>
      </c>
      <c r="H41" s="16" t="s">
        <v>50</v>
      </c>
      <c r="I41" s="16" t="s">
        <v>51</v>
      </c>
      <c r="J41" s="67" t="s">
        <v>1</v>
      </c>
      <c r="K41" s="67" t="s">
        <v>22</v>
      </c>
      <c r="L41" s="115"/>
      <c r="M41" s="115"/>
      <c r="N41" s="115"/>
      <c r="O41" s="115" t="s">
        <v>6</v>
      </c>
      <c r="P41" s="115"/>
      <c r="Q41" s="117"/>
    </row>
    <row r="42" spans="1:18" x14ac:dyDescent="0.3">
      <c r="A42" s="118" t="s">
        <v>96</v>
      </c>
      <c r="B42" s="119"/>
      <c r="C42" s="119"/>
      <c r="D42" s="119"/>
      <c r="E42" s="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9"/>
    </row>
    <row r="43" spans="1:18" s="39" customFormat="1" ht="21.5" customHeight="1" x14ac:dyDescent="0.3">
      <c r="A43" s="77" t="s">
        <v>2</v>
      </c>
      <c r="B43" s="24" t="s">
        <v>97</v>
      </c>
      <c r="C43" s="120" t="s">
        <v>116</v>
      </c>
      <c r="D43" s="25" t="s">
        <v>14</v>
      </c>
      <c r="E43" s="25" t="s">
        <v>34</v>
      </c>
      <c r="F43" s="33">
        <v>92709.88</v>
      </c>
      <c r="G43" s="33">
        <f t="shared" ref="G43:G63" si="18">F43*0.3316</f>
        <v>30742.596208000003</v>
      </c>
      <c r="H43" s="33">
        <f t="shared" ref="H43:H63" si="19">F43+G43</f>
        <v>123452.47620800001</v>
      </c>
      <c r="I43" s="33">
        <f t="shared" ref="I43:I63" si="20">H43*0.25</f>
        <v>30863.119052000002</v>
      </c>
      <c r="J43" s="34">
        <v>1642</v>
      </c>
      <c r="K43" s="37">
        <f t="shared" ref="K43:K63" si="21">(H43+I43)/J43</f>
        <v>93.980265079171744</v>
      </c>
      <c r="L43" s="25">
        <v>2</v>
      </c>
      <c r="M43" s="38">
        <f t="shared" ref="M43" si="22">K43*L43</f>
        <v>187.96053015834349</v>
      </c>
      <c r="N43" s="25">
        <v>2</v>
      </c>
      <c r="O43" s="25">
        <v>1</v>
      </c>
      <c r="P43" s="25">
        <f t="shared" ref="P43" si="23">O43*N43</f>
        <v>2</v>
      </c>
      <c r="Q43" s="78">
        <f t="shared" ref="Q43" si="24">P43*M43</f>
        <v>375.92106031668698</v>
      </c>
    </row>
    <row r="44" spans="1:18" s="39" customFormat="1" ht="35" x14ac:dyDescent="0.3">
      <c r="A44" s="122"/>
      <c r="B44" s="24" t="s">
        <v>118</v>
      </c>
      <c r="C44" s="121"/>
      <c r="D44" s="25" t="s">
        <v>14</v>
      </c>
      <c r="E44" s="25" t="s">
        <v>117</v>
      </c>
      <c r="F44" s="33">
        <v>77137.100000000006</v>
      </c>
      <c r="G44" s="33">
        <f t="shared" si="18"/>
        <v>25578.662360000002</v>
      </c>
      <c r="H44" s="33">
        <f t="shared" si="19"/>
        <v>102715.76236000001</v>
      </c>
      <c r="I44" s="33">
        <f t="shared" si="20"/>
        <v>25678.940590000002</v>
      </c>
      <c r="J44" s="34">
        <v>1642</v>
      </c>
      <c r="K44" s="37">
        <f t="shared" si="21"/>
        <v>78.194094366626075</v>
      </c>
      <c r="L44" s="25">
        <v>2</v>
      </c>
      <c r="M44" s="38">
        <f>K44*L44</f>
        <v>156.38818873325215</v>
      </c>
      <c r="N44" s="25">
        <v>2</v>
      </c>
      <c r="O44" s="25">
        <v>1</v>
      </c>
      <c r="P44" s="25">
        <f>O44*N44</f>
        <v>2</v>
      </c>
      <c r="Q44" s="78">
        <f>P44*M44</f>
        <v>312.7763774665043</v>
      </c>
    </row>
    <row r="45" spans="1:18" s="39" customFormat="1" ht="35" x14ac:dyDescent="0.3">
      <c r="A45" s="123"/>
      <c r="B45" s="24" t="s">
        <v>98</v>
      </c>
      <c r="C45" s="121"/>
      <c r="D45" s="25" t="s">
        <v>14</v>
      </c>
      <c r="E45" s="25" t="s">
        <v>117</v>
      </c>
      <c r="F45" s="33">
        <v>77137.100000000006</v>
      </c>
      <c r="G45" s="33">
        <f t="shared" ref="G45" si="25">F45*0.3316</f>
        <v>25578.662360000002</v>
      </c>
      <c r="H45" s="33">
        <f t="shared" ref="H45" si="26">F45+G45</f>
        <v>102715.76236000001</v>
      </c>
      <c r="I45" s="33">
        <f t="shared" ref="I45" si="27">H45*0.25</f>
        <v>25678.940590000002</v>
      </c>
      <c r="J45" s="34">
        <v>1642</v>
      </c>
      <c r="K45" s="37">
        <f t="shared" ref="K45" si="28">(H45+I45)/J45</f>
        <v>78.194094366626075</v>
      </c>
      <c r="L45" s="25">
        <v>2</v>
      </c>
      <c r="M45" s="38">
        <f>K45*L45</f>
        <v>156.38818873325215</v>
      </c>
      <c r="N45" s="25">
        <v>2</v>
      </c>
      <c r="O45" s="25">
        <v>1</v>
      </c>
      <c r="P45" s="25">
        <f>O45*N45</f>
        <v>2</v>
      </c>
      <c r="Q45" s="78">
        <f>P45*M45</f>
        <v>312.7763774665043</v>
      </c>
    </row>
    <row r="46" spans="1:18" s="39" customFormat="1" ht="35" x14ac:dyDescent="0.3">
      <c r="A46" s="123"/>
      <c r="B46" s="24" t="s">
        <v>99</v>
      </c>
      <c r="C46" s="121"/>
      <c r="D46" s="25" t="s">
        <v>14</v>
      </c>
      <c r="E46" s="25" t="s">
        <v>117</v>
      </c>
      <c r="F46" s="33">
        <v>77137.100000000006</v>
      </c>
      <c r="G46" s="33">
        <f t="shared" si="18"/>
        <v>25578.662360000002</v>
      </c>
      <c r="H46" s="33">
        <f t="shared" si="19"/>
        <v>102715.76236000001</v>
      </c>
      <c r="I46" s="33">
        <f t="shared" si="20"/>
        <v>25678.940590000002</v>
      </c>
      <c r="J46" s="34">
        <v>1642</v>
      </c>
      <c r="K46" s="37">
        <f t="shared" si="21"/>
        <v>78.194094366626075</v>
      </c>
      <c r="L46" s="25">
        <v>2</v>
      </c>
      <c r="M46" s="38">
        <f>K46*L46</f>
        <v>156.38818873325215</v>
      </c>
      <c r="N46" s="25">
        <v>2</v>
      </c>
      <c r="O46" s="25">
        <v>1</v>
      </c>
      <c r="P46" s="25">
        <f>O46*N46</f>
        <v>2</v>
      </c>
      <c r="Q46" s="78">
        <f>P46*M46</f>
        <v>312.7763774665043</v>
      </c>
    </row>
    <row r="47" spans="1:18" s="39" customFormat="1" ht="35" x14ac:dyDescent="0.3">
      <c r="A47" s="123"/>
      <c r="B47" s="24" t="s">
        <v>100</v>
      </c>
      <c r="C47" s="121"/>
      <c r="D47" s="25" t="s">
        <v>14</v>
      </c>
      <c r="E47" s="25" t="s">
        <v>117</v>
      </c>
      <c r="F47" s="33">
        <v>77137.100000000006</v>
      </c>
      <c r="G47" s="33">
        <f t="shared" si="18"/>
        <v>25578.662360000002</v>
      </c>
      <c r="H47" s="33">
        <f t="shared" si="19"/>
        <v>102715.76236000001</v>
      </c>
      <c r="I47" s="33">
        <f t="shared" si="20"/>
        <v>25678.940590000002</v>
      </c>
      <c r="J47" s="34">
        <v>1642</v>
      </c>
      <c r="K47" s="37">
        <f t="shared" si="21"/>
        <v>78.194094366626075</v>
      </c>
      <c r="L47" s="25">
        <v>2</v>
      </c>
      <c r="M47" s="38">
        <f>K47*L47</f>
        <v>156.38818873325215</v>
      </c>
      <c r="N47" s="25">
        <v>2</v>
      </c>
      <c r="O47" s="25">
        <v>1</v>
      </c>
      <c r="P47" s="25">
        <f>O47*N47</f>
        <v>2</v>
      </c>
      <c r="Q47" s="78">
        <f>P47*M47</f>
        <v>312.7763774665043</v>
      </c>
    </row>
    <row r="48" spans="1:18" s="39" customFormat="1" ht="35" x14ac:dyDescent="0.3">
      <c r="A48" s="123"/>
      <c r="B48" s="24" t="s">
        <v>101</v>
      </c>
      <c r="C48" s="121"/>
      <c r="D48" s="25" t="s">
        <v>14</v>
      </c>
      <c r="E48" s="25" t="s">
        <v>117</v>
      </c>
      <c r="F48" s="33">
        <v>77137.100000000006</v>
      </c>
      <c r="G48" s="33">
        <f t="shared" si="18"/>
        <v>25578.662360000002</v>
      </c>
      <c r="H48" s="33">
        <f t="shared" si="19"/>
        <v>102715.76236000001</v>
      </c>
      <c r="I48" s="33">
        <f t="shared" si="20"/>
        <v>25678.940590000002</v>
      </c>
      <c r="J48" s="34">
        <v>1642</v>
      </c>
      <c r="K48" s="37">
        <f t="shared" si="21"/>
        <v>78.194094366626075</v>
      </c>
      <c r="L48" s="25">
        <v>2</v>
      </c>
      <c r="M48" s="38">
        <f>K48*L48</f>
        <v>156.38818873325215</v>
      </c>
      <c r="N48" s="25">
        <v>2</v>
      </c>
      <c r="O48" s="25">
        <v>1</v>
      </c>
      <c r="P48" s="25">
        <f>O48*N48</f>
        <v>2</v>
      </c>
      <c r="Q48" s="78">
        <f t="shared" ref="Q48:Q63" si="29">P48*M48</f>
        <v>312.7763774665043</v>
      </c>
    </row>
    <row r="49" spans="1:17" s="39" customFormat="1" ht="35" x14ac:dyDescent="0.3">
      <c r="A49" s="123"/>
      <c r="B49" s="24" t="s">
        <v>102</v>
      </c>
      <c r="C49" s="121"/>
      <c r="D49" s="25" t="s">
        <v>14</v>
      </c>
      <c r="E49" s="40" t="s">
        <v>117</v>
      </c>
      <c r="F49" s="33">
        <v>77137.100000000006</v>
      </c>
      <c r="G49" s="33">
        <f t="shared" si="18"/>
        <v>25578.662360000002</v>
      </c>
      <c r="H49" s="33">
        <f t="shared" si="19"/>
        <v>102715.76236000001</v>
      </c>
      <c r="I49" s="33">
        <f t="shared" si="20"/>
        <v>25678.940590000002</v>
      </c>
      <c r="J49" s="34">
        <v>1642</v>
      </c>
      <c r="K49" s="37">
        <f t="shared" si="21"/>
        <v>78.194094366626075</v>
      </c>
      <c r="L49" s="25">
        <v>2</v>
      </c>
      <c r="M49" s="38">
        <f t="shared" ref="M49:M63" si="30">K49*L49</f>
        <v>156.38818873325215</v>
      </c>
      <c r="N49" s="25">
        <v>2</v>
      </c>
      <c r="O49" s="25">
        <v>1</v>
      </c>
      <c r="P49" s="25">
        <f t="shared" ref="P49:P63" si="31">O49*N49</f>
        <v>2</v>
      </c>
      <c r="Q49" s="78">
        <f t="shared" si="29"/>
        <v>312.7763774665043</v>
      </c>
    </row>
    <row r="50" spans="1:17" s="39" customFormat="1" ht="35" x14ac:dyDescent="0.3">
      <c r="A50" s="79"/>
      <c r="B50" s="24" t="s">
        <v>103</v>
      </c>
      <c r="C50" s="121"/>
      <c r="D50" s="25" t="s">
        <v>14</v>
      </c>
      <c r="E50" s="40" t="s">
        <v>117</v>
      </c>
      <c r="F50" s="33">
        <v>77137.100000000006</v>
      </c>
      <c r="G50" s="33">
        <f t="shared" si="18"/>
        <v>25578.662360000002</v>
      </c>
      <c r="H50" s="33">
        <f t="shared" si="19"/>
        <v>102715.76236000001</v>
      </c>
      <c r="I50" s="33">
        <f t="shared" si="20"/>
        <v>25678.940590000002</v>
      </c>
      <c r="J50" s="34">
        <v>1642</v>
      </c>
      <c r="K50" s="37">
        <f t="shared" si="21"/>
        <v>78.194094366626075</v>
      </c>
      <c r="L50" s="25">
        <v>2</v>
      </c>
      <c r="M50" s="38">
        <f t="shared" si="30"/>
        <v>156.38818873325215</v>
      </c>
      <c r="N50" s="25">
        <v>2</v>
      </c>
      <c r="O50" s="25">
        <v>1</v>
      </c>
      <c r="P50" s="25">
        <f t="shared" si="31"/>
        <v>2</v>
      </c>
      <c r="Q50" s="78">
        <f t="shared" si="29"/>
        <v>312.7763774665043</v>
      </c>
    </row>
    <row r="51" spans="1:17" s="39" customFormat="1" ht="35" x14ac:dyDescent="0.3">
      <c r="A51" s="79"/>
      <c r="B51" s="24" t="s">
        <v>104</v>
      </c>
      <c r="C51" s="121"/>
      <c r="D51" s="25" t="s">
        <v>14</v>
      </c>
      <c r="E51" s="25" t="s">
        <v>117</v>
      </c>
      <c r="F51" s="33">
        <v>77137.100000000006</v>
      </c>
      <c r="G51" s="33">
        <f t="shared" si="18"/>
        <v>25578.662360000002</v>
      </c>
      <c r="H51" s="33">
        <f t="shared" si="19"/>
        <v>102715.76236000001</v>
      </c>
      <c r="I51" s="33">
        <f t="shared" si="20"/>
        <v>25678.940590000002</v>
      </c>
      <c r="J51" s="34">
        <v>1642</v>
      </c>
      <c r="K51" s="37">
        <f t="shared" si="21"/>
        <v>78.194094366626075</v>
      </c>
      <c r="L51" s="25">
        <v>2</v>
      </c>
      <c r="M51" s="38">
        <f t="shared" si="30"/>
        <v>156.38818873325215</v>
      </c>
      <c r="N51" s="25">
        <v>2</v>
      </c>
      <c r="O51" s="25">
        <v>1</v>
      </c>
      <c r="P51" s="25">
        <f t="shared" si="31"/>
        <v>2</v>
      </c>
      <c r="Q51" s="78">
        <f t="shared" si="29"/>
        <v>312.7763774665043</v>
      </c>
    </row>
    <row r="52" spans="1:17" s="39" customFormat="1" ht="35" x14ac:dyDescent="0.3">
      <c r="A52" s="79"/>
      <c r="B52" s="24" t="s">
        <v>105</v>
      </c>
      <c r="C52" s="121"/>
      <c r="D52" s="25" t="s">
        <v>14</v>
      </c>
      <c r="E52" s="25" t="s">
        <v>117</v>
      </c>
      <c r="F52" s="33">
        <v>77137.100000000006</v>
      </c>
      <c r="G52" s="33">
        <f t="shared" si="18"/>
        <v>25578.662360000002</v>
      </c>
      <c r="H52" s="33">
        <f t="shared" si="19"/>
        <v>102715.76236000001</v>
      </c>
      <c r="I52" s="33">
        <f t="shared" si="20"/>
        <v>25678.940590000002</v>
      </c>
      <c r="J52" s="34">
        <v>1642</v>
      </c>
      <c r="K52" s="37">
        <f t="shared" si="21"/>
        <v>78.194094366626075</v>
      </c>
      <c r="L52" s="25">
        <v>2</v>
      </c>
      <c r="M52" s="38">
        <f t="shared" si="30"/>
        <v>156.38818873325215</v>
      </c>
      <c r="N52" s="25">
        <v>2</v>
      </c>
      <c r="O52" s="25">
        <v>1</v>
      </c>
      <c r="P52" s="25">
        <f t="shared" si="31"/>
        <v>2</v>
      </c>
      <c r="Q52" s="78">
        <f t="shared" si="29"/>
        <v>312.7763774665043</v>
      </c>
    </row>
    <row r="53" spans="1:17" s="39" customFormat="1" ht="35" x14ac:dyDescent="0.3">
      <c r="A53" s="79"/>
      <c r="B53" s="24" t="s">
        <v>106</v>
      </c>
      <c r="C53" s="121"/>
      <c r="D53" s="25" t="s">
        <v>14</v>
      </c>
      <c r="E53" s="25" t="s">
        <v>117</v>
      </c>
      <c r="F53" s="33">
        <v>77137.100000000006</v>
      </c>
      <c r="G53" s="33">
        <f t="shared" si="18"/>
        <v>25578.662360000002</v>
      </c>
      <c r="H53" s="33">
        <f t="shared" si="19"/>
        <v>102715.76236000001</v>
      </c>
      <c r="I53" s="33">
        <f t="shared" si="20"/>
        <v>25678.940590000002</v>
      </c>
      <c r="J53" s="34">
        <v>1642</v>
      </c>
      <c r="K53" s="37">
        <f t="shared" si="21"/>
        <v>78.194094366626075</v>
      </c>
      <c r="L53" s="25">
        <v>2</v>
      </c>
      <c r="M53" s="38">
        <f t="shared" si="30"/>
        <v>156.38818873325215</v>
      </c>
      <c r="N53" s="25">
        <v>2</v>
      </c>
      <c r="O53" s="25">
        <v>1</v>
      </c>
      <c r="P53" s="25">
        <f t="shared" si="31"/>
        <v>2</v>
      </c>
      <c r="Q53" s="78">
        <f t="shared" si="29"/>
        <v>312.7763774665043</v>
      </c>
    </row>
    <row r="54" spans="1:17" s="39" customFormat="1" ht="35" x14ac:dyDescent="0.3">
      <c r="A54" s="79"/>
      <c r="B54" s="24" t="s">
        <v>107</v>
      </c>
      <c r="C54" s="121"/>
      <c r="D54" s="25" t="s">
        <v>14</v>
      </c>
      <c r="E54" s="25" t="s">
        <v>117</v>
      </c>
      <c r="F54" s="33">
        <v>77137.100000000006</v>
      </c>
      <c r="G54" s="33">
        <f t="shared" si="18"/>
        <v>25578.662360000002</v>
      </c>
      <c r="H54" s="33">
        <f t="shared" si="19"/>
        <v>102715.76236000001</v>
      </c>
      <c r="I54" s="33">
        <f t="shared" si="20"/>
        <v>25678.940590000002</v>
      </c>
      <c r="J54" s="41">
        <v>1642</v>
      </c>
      <c r="K54" s="37">
        <f t="shared" si="21"/>
        <v>78.194094366626075</v>
      </c>
      <c r="L54" s="25">
        <v>2</v>
      </c>
      <c r="M54" s="38">
        <f t="shared" si="30"/>
        <v>156.38818873325215</v>
      </c>
      <c r="N54" s="25">
        <v>2</v>
      </c>
      <c r="O54" s="25">
        <v>1</v>
      </c>
      <c r="P54" s="25">
        <f t="shared" si="31"/>
        <v>2</v>
      </c>
      <c r="Q54" s="78">
        <f t="shared" si="29"/>
        <v>312.7763774665043</v>
      </c>
    </row>
    <row r="55" spans="1:17" s="39" customFormat="1" ht="35" x14ac:dyDescent="0.3">
      <c r="A55" s="79"/>
      <c r="B55" s="24" t="s">
        <v>108</v>
      </c>
      <c r="C55" s="121"/>
      <c r="D55" s="25" t="s">
        <v>14</v>
      </c>
      <c r="E55" s="25" t="s">
        <v>117</v>
      </c>
      <c r="F55" s="33">
        <v>77137.100000000006</v>
      </c>
      <c r="G55" s="33">
        <f t="shared" si="18"/>
        <v>25578.662360000002</v>
      </c>
      <c r="H55" s="33">
        <f t="shared" si="19"/>
        <v>102715.76236000001</v>
      </c>
      <c r="I55" s="33">
        <f t="shared" si="20"/>
        <v>25678.940590000002</v>
      </c>
      <c r="J55" s="34">
        <v>1642</v>
      </c>
      <c r="K55" s="37">
        <f t="shared" si="21"/>
        <v>78.194094366626075</v>
      </c>
      <c r="L55" s="25">
        <v>2</v>
      </c>
      <c r="M55" s="38">
        <f t="shared" si="30"/>
        <v>156.38818873325215</v>
      </c>
      <c r="N55" s="25">
        <v>2</v>
      </c>
      <c r="O55" s="25">
        <v>1</v>
      </c>
      <c r="P55" s="25">
        <f t="shared" si="31"/>
        <v>2</v>
      </c>
      <c r="Q55" s="78">
        <f t="shared" si="29"/>
        <v>312.7763774665043</v>
      </c>
    </row>
    <row r="56" spans="1:17" s="39" customFormat="1" ht="35" x14ac:dyDescent="0.3">
      <c r="A56" s="79"/>
      <c r="B56" s="24" t="s">
        <v>109</v>
      </c>
      <c r="C56" s="121"/>
      <c r="D56" s="25" t="s">
        <v>14</v>
      </c>
      <c r="E56" s="25" t="s">
        <v>117</v>
      </c>
      <c r="F56" s="33">
        <v>77137.100000000006</v>
      </c>
      <c r="G56" s="33">
        <f t="shared" si="18"/>
        <v>25578.662360000002</v>
      </c>
      <c r="H56" s="33">
        <f t="shared" si="19"/>
        <v>102715.76236000001</v>
      </c>
      <c r="I56" s="33">
        <f t="shared" si="20"/>
        <v>25678.940590000002</v>
      </c>
      <c r="J56" s="34">
        <v>1642</v>
      </c>
      <c r="K56" s="37">
        <f t="shared" si="21"/>
        <v>78.194094366626075</v>
      </c>
      <c r="L56" s="25">
        <v>2</v>
      </c>
      <c r="M56" s="38">
        <f t="shared" si="30"/>
        <v>156.38818873325215</v>
      </c>
      <c r="N56" s="25">
        <v>2</v>
      </c>
      <c r="O56" s="25">
        <v>1</v>
      </c>
      <c r="P56" s="25">
        <f t="shared" si="31"/>
        <v>2</v>
      </c>
      <c r="Q56" s="78">
        <f t="shared" si="29"/>
        <v>312.7763774665043</v>
      </c>
    </row>
    <row r="57" spans="1:17" s="39" customFormat="1" ht="35" x14ac:dyDescent="0.3">
      <c r="A57" s="79"/>
      <c r="B57" s="24" t="s">
        <v>110</v>
      </c>
      <c r="C57" s="121"/>
      <c r="D57" s="25" t="s">
        <v>14</v>
      </c>
      <c r="E57" s="25" t="s">
        <v>117</v>
      </c>
      <c r="F57" s="33">
        <v>77137.100000000006</v>
      </c>
      <c r="G57" s="33">
        <f t="shared" si="18"/>
        <v>25578.662360000002</v>
      </c>
      <c r="H57" s="33">
        <f t="shared" si="19"/>
        <v>102715.76236000001</v>
      </c>
      <c r="I57" s="33">
        <f t="shared" si="20"/>
        <v>25678.940590000002</v>
      </c>
      <c r="J57" s="34">
        <v>1642</v>
      </c>
      <c r="K57" s="37">
        <f t="shared" si="21"/>
        <v>78.194094366626075</v>
      </c>
      <c r="L57" s="25">
        <v>2</v>
      </c>
      <c r="M57" s="38">
        <f t="shared" si="30"/>
        <v>156.38818873325215</v>
      </c>
      <c r="N57" s="25">
        <v>2</v>
      </c>
      <c r="O57" s="25">
        <v>1</v>
      </c>
      <c r="P57" s="25">
        <f t="shared" si="31"/>
        <v>2</v>
      </c>
      <c r="Q57" s="78">
        <f t="shared" si="29"/>
        <v>312.7763774665043</v>
      </c>
    </row>
    <row r="58" spans="1:17" s="39" customFormat="1" ht="35" x14ac:dyDescent="0.3">
      <c r="A58" s="79"/>
      <c r="B58" s="24" t="s">
        <v>111</v>
      </c>
      <c r="C58" s="121"/>
      <c r="D58" s="25" t="s">
        <v>14</v>
      </c>
      <c r="E58" s="25" t="s">
        <v>117</v>
      </c>
      <c r="F58" s="33">
        <v>77137.100000000006</v>
      </c>
      <c r="G58" s="33">
        <f t="shared" si="18"/>
        <v>25578.662360000002</v>
      </c>
      <c r="H58" s="33">
        <f t="shared" si="19"/>
        <v>102715.76236000001</v>
      </c>
      <c r="I58" s="33">
        <f t="shared" si="20"/>
        <v>25678.940590000002</v>
      </c>
      <c r="J58" s="34">
        <v>1642</v>
      </c>
      <c r="K58" s="37">
        <f t="shared" si="21"/>
        <v>78.194094366626075</v>
      </c>
      <c r="L58" s="25">
        <v>2</v>
      </c>
      <c r="M58" s="38">
        <f t="shared" si="30"/>
        <v>156.38818873325215</v>
      </c>
      <c r="N58" s="25">
        <v>2</v>
      </c>
      <c r="O58" s="25">
        <v>1</v>
      </c>
      <c r="P58" s="25">
        <f t="shared" si="31"/>
        <v>2</v>
      </c>
      <c r="Q58" s="78">
        <f t="shared" si="29"/>
        <v>312.7763774665043</v>
      </c>
    </row>
    <row r="59" spans="1:17" s="39" customFormat="1" ht="35" x14ac:dyDescent="0.3">
      <c r="A59" s="79"/>
      <c r="B59" s="24" t="s">
        <v>112</v>
      </c>
      <c r="C59" s="121"/>
      <c r="D59" s="25" t="s">
        <v>14</v>
      </c>
      <c r="E59" s="25" t="s">
        <v>117</v>
      </c>
      <c r="F59" s="33">
        <v>77137.100000000006</v>
      </c>
      <c r="G59" s="33">
        <f t="shared" si="18"/>
        <v>25578.662360000002</v>
      </c>
      <c r="H59" s="33">
        <f t="shared" si="19"/>
        <v>102715.76236000001</v>
      </c>
      <c r="I59" s="33">
        <f t="shared" si="20"/>
        <v>25678.940590000002</v>
      </c>
      <c r="J59" s="34">
        <v>1642</v>
      </c>
      <c r="K59" s="37">
        <f t="shared" si="21"/>
        <v>78.194094366626075</v>
      </c>
      <c r="L59" s="25">
        <v>2</v>
      </c>
      <c r="M59" s="38">
        <f t="shared" si="30"/>
        <v>156.38818873325215</v>
      </c>
      <c r="N59" s="25">
        <v>2</v>
      </c>
      <c r="O59" s="25">
        <v>1</v>
      </c>
      <c r="P59" s="25">
        <f t="shared" si="31"/>
        <v>2</v>
      </c>
      <c r="Q59" s="78">
        <f t="shared" si="29"/>
        <v>312.7763774665043</v>
      </c>
    </row>
    <row r="60" spans="1:17" s="39" customFormat="1" ht="35" x14ac:dyDescent="0.3">
      <c r="A60" s="79"/>
      <c r="B60" s="24" t="s">
        <v>113</v>
      </c>
      <c r="C60" s="121"/>
      <c r="D60" s="25" t="s">
        <v>14</v>
      </c>
      <c r="E60" s="25" t="s">
        <v>117</v>
      </c>
      <c r="F60" s="33">
        <v>77137.100000000006</v>
      </c>
      <c r="G60" s="33">
        <f t="shared" si="18"/>
        <v>25578.662360000002</v>
      </c>
      <c r="H60" s="33">
        <f t="shared" si="19"/>
        <v>102715.76236000001</v>
      </c>
      <c r="I60" s="33">
        <f t="shared" si="20"/>
        <v>25678.940590000002</v>
      </c>
      <c r="J60" s="34">
        <v>1642</v>
      </c>
      <c r="K60" s="37">
        <f t="shared" si="21"/>
        <v>78.194094366626075</v>
      </c>
      <c r="L60" s="25">
        <v>2</v>
      </c>
      <c r="M60" s="38">
        <f t="shared" si="30"/>
        <v>156.38818873325215</v>
      </c>
      <c r="N60" s="25">
        <v>2</v>
      </c>
      <c r="O60" s="25">
        <v>1</v>
      </c>
      <c r="P60" s="25">
        <f t="shared" si="31"/>
        <v>2</v>
      </c>
      <c r="Q60" s="78">
        <f t="shared" si="29"/>
        <v>312.7763774665043</v>
      </c>
    </row>
    <row r="61" spans="1:17" s="39" customFormat="1" ht="35" x14ac:dyDescent="0.3">
      <c r="A61" s="79"/>
      <c r="B61" s="24" t="s">
        <v>114</v>
      </c>
      <c r="C61" s="121"/>
      <c r="D61" s="25" t="s">
        <v>14</v>
      </c>
      <c r="E61" s="25" t="s">
        <v>117</v>
      </c>
      <c r="F61" s="33">
        <v>77137.100000000006</v>
      </c>
      <c r="G61" s="33">
        <f t="shared" si="18"/>
        <v>25578.662360000002</v>
      </c>
      <c r="H61" s="33">
        <f t="shared" si="19"/>
        <v>102715.76236000001</v>
      </c>
      <c r="I61" s="33">
        <f t="shared" si="20"/>
        <v>25678.940590000002</v>
      </c>
      <c r="J61" s="34">
        <v>1642</v>
      </c>
      <c r="K61" s="37">
        <f t="shared" si="21"/>
        <v>78.194094366626075</v>
      </c>
      <c r="L61" s="25">
        <v>2</v>
      </c>
      <c r="M61" s="38">
        <f t="shared" si="30"/>
        <v>156.38818873325215</v>
      </c>
      <c r="N61" s="25">
        <v>2</v>
      </c>
      <c r="O61" s="25">
        <v>1</v>
      </c>
      <c r="P61" s="25">
        <f t="shared" si="31"/>
        <v>2</v>
      </c>
      <c r="Q61" s="78">
        <f t="shared" si="29"/>
        <v>312.7763774665043</v>
      </c>
    </row>
    <row r="62" spans="1:17" s="39" customFormat="1" ht="35" x14ac:dyDescent="0.3">
      <c r="A62" s="79"/>
      <c r="B62" s="24" t="s">
        <v>115</v>
      </c>
      <c r="C62" s="121"/>
      <c r="D62" s="25" t="s">
        <v>14</v>
      </c>
      <c r="E62" s="25" t="s">
        <v>117</v>
      </c>
      <c r="F62" s="33">
        <v>77137.100000000006</v>
      </c>
      <c r="G62" s="33">
        <f t="shared" si="18"/>
        <v>25578.662360000002</v>
      </c>
      <c r="H62" s="33">
        <f t="shared" si="19"/>
        <v>102715.76236000001</v>
      </c>
      <c r="I62" s="33">
        <f t="shared" si="20"/>
        <v>25678.940590000002</v>
      </c>
      <c r="J62" s="34">
        <v>1642</v>
      </c>
      <c r="K62" s="37">
        <f t="shared" si="21"/>
        <v>78.194094366626075</v>
      </c>
      <c r="L62" s="25">
        <v>2</v>
      </c>
      <c r="M62" s="38">
        <f t="shared" si="30"/>
        <v>156.38818873325215</v>
      </c>
      <c r="N62" s="25">
        <v>2</v>
      </c>
      <c r="O62" s="25">
        <v>1</v>
      </c>
      <c r="P62" s="25">
        <f t="shared" si="31"/>
        <v>2</v>
      </c>
      <c r="Q62" s="78">
        <f t="shared" si="29"/>
        <v>312.7763774665043</v>
      </c>
    </row>
    <row r="63" spans="1:17" s="39" customFormat="1" ht="35" x14ac:dyDescent="0.3">
      <c r="A63" s="80" t="s">
        <v>5</v>
      </c>
      <c r="B63" s="42" t="s">
        <v>81</v>
      </c>
      <c r="C63" s="121"/>
      <c r="D63" s="68" t="s">
        <v>14</v>
      </c>
      <c r="E63" s="68" t="s">
        <v>85</v>
      </c>
      <c r="F63" s="43">
        <v>63767.519999999997</v>
      </c>
      <c r="G63" s="43">
        <f t="shared" si="18"/>
        <v>21145.309632</v>
      </c>
      <c r="H63" s="43">
        <f t="shared" si="19"/>
        <v>84912.829631999994</v>
      </c>
      <c r="I63" s="43">
        <f t="shared" si="20"/>
        <v>21228.207407999998</v>
      </c>
      <c r="J63" s="44">
        <v>1642</v>
      </c>
      <c r="K63" s="45">
        <f t="shared" si="21"/>
        <v>64.641313666260658</v>
      </c>
      <c r="L63" s="68">
        <v>2</v>
      </c>
      <c r="M63" s="46">
        <f t="shared" si="30"/>
        <v>129.28262733252132</v>
      </c>
      <c r="N63" s="68">
        <v>2</v>
      </c>
      <c r="O63" s="68">
        <v>1</v>
      </c>
      <c r="P63" s="68">
        <f t="shared" si="31"/>
        <v>2</v>
      </c>
      <c r="Q63" s="81">
        <f t="shared" si="29"/>
        <v>258.56525466504263</v>
      </c>
    </row>
    <row r="64" spans="1:17" s="39" customFormat="1" ht="14.5" thickBot="1" x14ac:dyDescent="0.35">
      <c r="A64" s="132" t="s">
        <v>37</v>
      </c>
      <c r="B64" s="133"/>
      <c r="C64" s="129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1"/>
      <c r="O64" s="82">
        <f>SUM(O43:O63)</f>
        <v>21</v>
      </c>
      <c r="P64" s="75"/>
      <c r="Q64" s="83">
        <f>SUM(Q43:Q63)</f>
        <v>6577.2374868453144</v>
      </c>
    </row>
    <row r="65" spans="1:17" ht="23" customHeight="1" thickBot="1" x14ac:dyDescent="0.35"/>
    <row r="66" spans="1:17" x14ac:dyDescent="0.3">
      <c r="A66" s="125" t="s">
        <v>3</v>
      </c>
      <c r="B66" s="124" t="s">
        <v>4</v>
      </c>
      <c r="C66" s="124" t="s">
        <v>16</v>
      </c>
      <c r="D66" s="114" t="s">
        <v>13</v>
      </c>
      <c r="E66" s="124" t="s">
        <v>0</v>
      </c>
      <c r="F66" s="124" t="s">
        <v>7</v>
      </c>
      <c r="G66" s="124"/>
      <c r="H66" s="124"/>
      <c r="I66" s="124"/>
      <c r="J66" s="124"/>
      <c r="K66" s="124"/>
      <c r="L66" s="114" t="s">
        <v>21</v>
      </c>
      <c r="M66" s="114" t="s">
        <v>8</v>
      </c>
      <c r="N66" s="114" t="s">
        <v>20</v>
      </c>
      <c r="O66" s="114" t="s">
        <v>17</v>
      </c>
      <c r="P66" s="114" t="s">
        <v>18</v>
      </c>
      <c r="Q66" s="116" t="s">
        <v>19</v>
      </c>
    </row>
    <row r="67" spans="1:17" ht="46" x14ac:dyDescent="0.3">
      <c r="A67" s="126" t="s">
        <v>3</v>
      </c>
      <c r="B67" s="115" t="s">
        <v>4</v>
      </c>
      <c r="C67" s="115"/>
      <c r="D67" s="115" t="s">
        <v>15</v>
      </c>
      <c r="E67" s="115"/>
      <c r="F67" s="67" t="s">
        <v>48</v>
      </c>
      <c r="G67" s="16" t="s">
        <v>49</v>
      </c>
      <c r="H67" s="16" t="s">
        <v>50</v>
      </c>
      <c r="I67" s="16" t="s">
        <v>51</v>
      </c>
      <c r="J67" s="67" t="s">
        <v>1</v>
      </c>
      <c r="K67" s="67" t="s">
        <v>22</v>
      </c>
      <c r="L67" s="115"/>
      <c r="M67" s="115"/>
      <c r="N67" s="115"/>
      <c r="O67" s="115" t="s">
        <v>6</v>
      </c>
      <c r="P67" s="115"/>
      <c r="Q67" s="117"/>
    </row>
    <row r="68" spans="1:17" x14ac:dyDescent="0.3">
      <c r="A68" s="118" t="s">
        <v>122</v>
      </c>
      <c r="B68" s="119"/>
      <c r="C68" s="119"/>
      <c r="D68" s="119"/>
      <c r="E68" s="8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9"/>
    </row>
    <row r="69" spans="1:17" s="39" customFormat="1" ht="23.5" x14ac:dyDescent="0.3">
      <c r="A69" s="77" t="s">
        <v>2</v>
      </c>
      <c r="B69" s="24" t="s">
        <v>123</v>
      </c>
      <c r="C69" s="120" t="s">
        <v>132</v>
      </c>
      <c r="D69" s="25" t="s">
        <v>14</v>
      </c>
      <c r="E69" s="25" t="s">
        <v>34</v>
      </c>
      <c r="F69" s="33">
        <v>92709.88</v>
      </c>
      <c r="G69" s="33">
        <f t="shared" ref="G69" si="32">F69*0.3316</f>
        <v>30742.596208000003</v>
      </c>
      <c r="H69" s="33">
        <f t="shared" ref="H69" si="33">F69+G69</f>
        <v>123452.47620800001</v>
      </c>
      <c r="I69" s="33">
        <f t="shared" ref="I69" si="34">H69*0.25</f>
        <v>30863.119052000002</v>
      </c>
      <c r="J69" s="34">
        <v>1642</v>
      </c>
      <c r="K69" s="37">
        <f t="shared" ref="K69" si="35">(H69+I69)/J69</f>
        <v>93.980265079171744</v>
      </c>
      <c r="L69" s="25">
        <v>2</v>
      </c>
      <c r="M69" s="38">
        <f t="shared" ref="M69" si="36">K69*L69</f>
        <v>187.96053015834349</v>
      </c>
      <c r="N69" s="25">
        <v>2</v>
      </c>
      <c r="O69" s="25">
        <v>1</v>
      </c>
      <c r="P69" s="25">
        <f t="shared" ref="P69" si="37">O69*N69</f>
        <v>2</v>
      </c>
      <c r="Q69" s="78">
        <f t="shared" ref="Q69" si="38">P69*M69</f>
        <v>375.92106031668698</v>
      </c>
    </row>
    <row r="70" spans="1:17" s="39" customFormat="1" ht="35" x14ac:dyDescent="0.3">
      <c r="A70" s="122"/>
      <c r="B70" s="24" t="s">
        <v>100</v>
      </c>
      <c r="C70" s="121"/>
      <c r="D70" s="25" t="s">
        <v>14</v>
      </c>
      <c r="E70" s="25" t="s">
        <v>117</v>
      </c>
      <c r="F70" s="33">
        <v>77137.100000000006</v>
      </c>
      <c r="G70" s="33">
        <v>20231.864376000001</v>
      </c>
      <c r="H70" s="33">
        <v>81244.724375999998</v>
      </c>
      <c r="I70" s="33">
        <v>20311.181094</v>
      </c>
      <c r="J70" s="34">
        <v>1642</v>
      </c>
      <c r="K70" s="37">
        <v>61.848907107186356</v>
      </c>
      <c r="L70" s="25">
        <v>2</v>
      </c>
      <c r="M70" s="38">
        <v>247.39562842874543</v>
      </c>
      <c r="N70" s="25">
        <v>2</v>
      </c>
      <c r="O70" s="25">
        <v>1</v>
      </c>
      <c r="P70" s="25">
        <v>2</v>
      </c>
      <c r="Q70" s="78">
        <v>494.79125685749085</v>
      </c>
    </row>
    <row r="71" spans="1:17" s="39" customFormat="1" ht="35" x14ac:dyDescent="0.3">
      <c r="A71" s="123"/>
      <c r="B71" s="24" t="s">
        <v>124</v>
      </c>
      <c r="C71" s="121"/>
      <c r="D71" s="25" t="s">
        <v>14</v>
      </c>
      <c r="E71" s="68" t="s">
        <v>85</v>
      </c>
      <c r="F71" s="43">
        <v>63767.519999999997</v>
      </c>
      <c r="G71" s="33">
        <v>20231.864376000001</v>
      </c>
      <c r="H71" s="33">
        <v>81244.724375999998</v>
      </c>
      <c r="I71" s="33">
        <v>20311.181094</v>
      </c>
      <c r="J71" s="34">
        <v>1642</v>
      </c>
      <c r="K71" s="37">
        <v>61.848907107186356</v>
      </c>
      <c r="L71" s="25">
        <v>2</v>
      </c>
      <c r="M71" s="38">
        <v>247.39562842874543</v>
      </c>
      <c r="N71" s="25">
        <v>2</v>
      </c>
      <c r="O71" s="25">
        <v>1</v>
      </c>
      <c r="P71" s="25">
        <v>2</v>
      </c>
      <c r="Q71" s="78">
        <v>494.79125685749085</v>
      </c>
    </row>
    <row r="72" spans="1:17" s="39" customFormat="1" ht="35" x14ac:dyDescent="0.3">
      <c r="A72" s="123"/>
      <c r="B72" s="24" t="s">
        <v>125</v>
      </c>
      <c r="C72" s="121"/>
      <c r="D72" s="25" t="s">
        <v>14</v>
      </c>
      <c r="E72" s="68" t="s">
        <v>85</v>
      </c>
      <c r="F72" s="43">
        <v>63767.519999999997</v>
      </c>
      <c r="G72" s="33">
        <v>20231.864376000001</v>
      </c>
      <c r="H72" s="33">
        <v>81244.724375999998</v>
      </c>
      <c r="I72" s="33">
        <v>20311.181094</v>
      </c>
      <c r="J72" s="34">
        <v>1642</v>
      </c>
      <c r="K72" s="37">
        <v>61.848907107186356</v>
      </c>
      <c r="L72" s="25">
        <v>2</v>
      </c>
      <c r="M72" s="38">
        <v>247.39562842874543</v>
      </c>
      <c r="N72" s="25">
        <v>2</v>
      </c>
      <c r="O72" s="25">
        <v>1</v>
      </c>
      <c r="P72" s="25">
        <v>2</v>
      </c>
      <c r="Q72" s="78">
        <v>494.79125685749085</v>
      </c>
    </row>
    <row r="73" spans="1:17" s="39" customFormat="1" ht="35" x14ac:dyDescent="0.3">
      <c r="A73" s="79"/>
      <c r="B73" s="24" t="s">
        <v>126</v>
      </c>
      <c r="C73" s="121"/>
      <c r="D73" s="25" t="s">
        <v>14</v>
      </c>
      <c r="E73" s="68" t="s">
        <v>85</v>
      </c>
      <c r="F73" s="43">
        <v>63767.519999999997</v>
      </c>
      <c r="G73" s="33">
        <v>20231.864376000001</v>
      </c>
      <c r="H73" s="33">
        <v>81244.724375999998</v>
      </c>
      <c r="I73" s="33">
        <v>20311.181094</v>
      </c>
      <c r="J73" s="34">
        <v>1642</v>
      </c>
      <c r="K73" s="37">
        <v>61.848907107186356</v>
      </c>
      <c r="L73" s="25">
        <v>2</v>
      </c>
      <c r="M73" s="38">
        <v>247.39562842874543</v>
      </c>
      <c r="N73" s="25">
        <v>2</v>
      </c>
      <c r="O73" s="25">
        <v>1</v>
      </c>
      <c r="P73" s="25">
        <v>2</v>
      </c>
      <c r="Q73" s="78">
        <v>494.79125685749085</v>
      </c>
    </row>
    <row r="74" spans="1:17" s="39" customFormat="1" ht="35" x14ac:dyDescent="0.3">
      <c r="A74" s="79"/>
      <c r="B74" s="24" t="s">
        <v>127</v>
      </c>
      <c r="C74" s="121"/>
      <c r="D74" s="25" t="s">
        <v>14</v>
      </c>
      <c r="E74" s="68" t="s">
        <v>85</v>
      </c>
      <c r="F74" s="43">
        <v>63767.519999999997</v>
      </c>
      <c r="G74" s="33">
        <v>20231.864376000001</v>
      </c>
      <c r="H74" s="33">
        <v>81244.724375999998</v>
      </c>
      <c r="I74" s="33">
        <v>20311.181094</v>
      </c>
      <c r="J74" s="34">
        <v>1642</v>
      </c>
      <c r="K74" s="37">
        <v>61.848907107186356</v>
      </c>
      <c r="L74" s="25">
        <v>2</v>
      </c>
      <c r="M74" s="38">
        <v>247.39562842874543</v>
      </c>
      <c r="N74" s="25">
        <v>2</v>
      </c>
      <c r="O74" s="25">
        <v>1</v>
      </c>
      <c r="P74" s="25">
        <v>2</v>
      </c>
      <c r="Q74" s="78">
        <v>494.79125685749085</v>
      </c>
    </row>
    <row r="75" spans="1:17" s="39" customFormat="1" ht="35" x14ac:dyDescent="0.3">
      <c r="A75" s="79"/>
      <c r="B75" s="24" t="s">
        <v>128</v>
      </c>
      <c r="C75" s="121"/>
      <c r="D75" s="25" t="s">
        <v>14</v>
      </c>
      <c r="E75" s="68" t="s">
        <v>85</v>
      </c>
      <c r="F75" s="43">
        <v>63767.519999999997</v>
      </c>
      <c r="G75" s="33">
        <v>20231.864376000001</v>
      </c>
      <c r="H75" s="33">
        <v>81244.724375999998</v>
      </c>
      <c r="I75" s="33">
        <v>20311.181094</v>
      </c>
      <c r="J75" s="34">
        <v>1642</v>
      </c>
      <c r="K75" s="37">
        <v>61.848907107186356</v>
      </c>
      <c r="L75" s="25">
        <v>2</v>
      </c>
      <c r="M75" s="38">
        <v>247.39562842874543</v>
      </c>
      <c r="N75" s="25">
        <v>2</v>
      </c>
      <c r="O75" s="25">
        <v>1</v>
      </c>
      <c r="P75" s="25">
        <v>2</v>
      </c>
      <c r="Q75" s="78">
        <v>494.79125685749085</v>
      </c>
    </row>
    <row r="76" spans="1:17" s="39" customFormat="1" ht="35" x14ac:dyDescent="0.3">
      <c r="A76" s="79"/>
      <c r="B76" s="24" t="s">
        <v>129</v>
      </c>
      <c r="C76" s="121"/>
      <c r="D76" s="25" t="s">
        <v>14</v>
      </c>
      <c r="E76" s="68" t="s">
        <v>85</v>
      </c>
      <c r="F76" s="43">
        <v>63767.519999999997</v>
      </c>
      <c r="G76" s="33">
        <v>20231.864376000001</v>
      </c>
      <c r="H76" s="33">
        <v>81244.724375999998</v>
      </c>
      <c r="I76" s="33">
        <v>20311.181094</v>
      </c>
      <c r="J76" s="34">
        <v>1642</v>
      </c>
      <c r="K76" s="37">
        <v>61.848907107186356</v>
      </c>
      <c r="L76" s="25">
        <v>2</v>
      </c>
      <c r="M76" s="38">
        <v>247.39562842874543</v>
      </c>
      <c r="N76" s="25">
        <v>2</v>
      </c>
      <c r="O76" s="25">
        <v>1</v>
      </c>
      <c r="P76" s="25">
        <v>2</v>
      </c>
      <c r="Q76" s="78">
        <v>494.79125685749085</v>
      </c>
    </row>
    <row r="77" spans="1:17" s="39" customFormat="1" ht="35" x14ac:dyDescent="0.3">
      <c r="A77" s="79"/>
      <c r="B77" s="24" t="s">
        <v>130</v>
      </c>
      <c r="C77" s="121"/>
      <c r="D77" s="25" t="s">
        <v>14</v>
      </c>
      <c r="E77" s="68" t="s">
        <v>85</v>
      </c>
      <c r="F77" s="43">
        <v>63767.519999999997</v>
      </c>
      <c r="G77" s="33">
        <v>20231.864376000001</v>
      </c>
      <c r="H77" s="33">
        <v>81244.724375999998</v>
      </c>
      <c r="I77" s="33">
        <v>20311.181094</v>
      </c>
      <c r="J77" s="41">
        <v>1642</v>
      </c>
      <c r="K77" s="37">
        <v>61.848907107186356</v>
      </c>
      <c r="L77" s="25">
        <v>2</v>
      </c>
      <c r="M77" s="38">
        <v>247.39562842874543</v>
      </c>
      <c r="N77" s="25">
        <v>2</v>
      </c>
      <c r="O77" s="25">
        <v>1</v>
      </c>
      <c r="P77" s="25">
        <v>2</v>
      </c>
      <c r="Q77" s="78">
        <v>494.79125685749085</v>
      </c>
    </row>
    <row r="78" spans="1:17" s="39" customFormat="1" ht="35" x14ac:dyDescent="0.3">
      <c r="A78" s="79"/>
      <c r="B78" s="24" t="s">
        <v>131</v>
      </c>
      <c r="C78" s="121"/>
      <c r="D78" s="25" t="s">
        <v>14</v>
      </c>
      <c r="E78" s="68" t="s">
        <v>85</v>
      </c>
      <c r="F78" s="43">
        <v>63767.519999999997</v>
      </c>
      <c r="G78" s="33">
        <v>20231.864376000001</v>
      </c>
      <c r="H78" s="33">
        <v>81244.724375999998</v>
      </c>
      <c r="I78" s="33">
        <v>20311.181094</v>
      </c>
      <c r="J78" s="34">
        <v>1642</v>
      </c>
      <c r="K78" s="37">
        <v>61.848907107186356</v>
      </c>
      <c r="L78" s="25">
        <v>2</v>
      </c>
      <c r="M78" s="38">
        <v>247.39562842874543</v>
      </c>
      <c r="N78" s="25">
        <v>2</v>
      </c>
      <c r="O78" s="25">
        <v>1</v>
      </c>
      <c r="P78" s="25">
        <v>2</v>
      </c>
      <c r="Q78" s="78">
        <v>494.79125685749085</v>
      </c>
    </row>
    <row r="79" spans="1:17" s="39" customFormat="1" ht="35" x14ac:dyDescent="0.3">
      <c r="A79" s="79"/>
      <c r="B79" s="24" t="s">
        <v>133</v>
      </c>
      <c r="C79" s="121"/>
      <c r="D79" s="25" t="s">
        <v>14</v>
      </c>
      <c r="E79" s="68" t="s">
        <v>85</v>
      </c>
      <c r="F79" s="43">
        <v>63767.519999999997</v>
      </c>
      <c r="G79" s="33">
        <v>20231.864376000001</v>
      </c>
      <c r="H79" s="33">
        <v>81244.724375999998</v>
      </c>
      <c r="I79" s="33">
        <v>20311.181094</v>
      </c>
      <c r="J79" s="34">
        <v>1642</v>
      </c>
      <c r="K79" s="37">
        <v>61.848907107186356</v>
      </c>
      <c r="L79" s="25">
        <v>2</v>
      </c>
      <c r="M79" s="38">
        <v>247.39562842874543</v>
      </c>
      <c r="N79" s="25">
        <v>2</v>
      </c>
      <c r="O79" s="25">
        <v>1</v>
      </c>
      <c r="P79" s="25">
        <v>2</v>
      </c>
      <c r="Q79" s="78">
        <v>494.79125685749085</v>
      </c>
    </row>
    <row r="80" spans="1:17" s="39" customFormat="1" ht="35" x14ac:dyDescent="0.3">
      <c r="A80" s="79"/>
      <c r="B80" s="24" t="s">
        <v>134</v>
      </c>
      <c r="C80" s="121"/>
      <c r="D80" s="25" t="s">
        <v>14</v>
      </c>
      <c r="E80" s="68" t="s">
        <v>85</v>
      </c>
      <c r="F80" s="43">
        <v>63767.519999999997</v>
      </c>
      <c r="G80" s="33">
        <v>20231.864376000001</v>
      </c>
      <c r="H80" s="33">
        <v>81244.724375999998</v>
      </c>
      <c r="I80" s="33">
        <v>20311.181094</v>
      </c>
      <c r="J80" s="34">
        <v>1642</v>
      </c>
      <c r="K80" s="37">
        <v>61.848907107186356</v>
      </c>
      <c r="L80" s="25">
        <v>2</v>
      </c>
      <c r="M80" s="38">
        <v>247.39562842874543</v>
      </c>
      <c r="N80" s="25">
        <v>2</v>
      </c>
      <c r="O80" s="25">
        <v>1</v>
      </c>
      <c r="P80" s="25">
        <v>2</v>
      </c>
      <c r="Q80" s="78">
        <v>494.79125685749085</v>
      </c>
    </row>
    <row r="81" spans="1:17" s="39" customFormat="1" ht="35" x14ac:dyDescent="0.3">
      <c r="A81" s="79"/>
      <c r="B81" s="24" t="s">
        <v>135</v>
      </c>
      <c r="C81" s="121"/>
      <c r="D81" s="25" t="s">
        <v>14</v>
      </c>
      <c r="E81" s="68" t="s">
        <v>85</v>
      </c>
      <c r="F81" s="43">
        <v>63767.519999999997</v>
      </c>
      <c r="G81" s="33">
        <v>20231.864376000001</v>
      </c>
      <c r="H81" s="33">
        <v>81244.724375999998</v>
      </c>
      <c r="I81" s="33">
        <v>20311.181094</v>
      </c>
      <c r="J81" s="34">
        <v>1642</v>
      </c>
      <c r="K81" s="37">
        <v>61.848907107186356</v>
      </c>
      <c r="L81" s="25">
        <v>2</v>
      </c>
      <c r="M81" s="38">
        <v>247.39562842874543</v>
      </c>
      <c r="N81" s="25">
        <v>2</v>
      </c>
      <c r="O81" s="25">
        <v>1</v>
      </c>
      <c r="P81" s="25">
        <v>2</v>
      </c>
      <c r="Q81" s="78">
        <v>494.79125685749085</v>
      </c>
    </row>
    <row r="82" spans="1:17" s="39" customFormat="1" ht="35" x14ac:dyDescent="0.3">
      <c r="A82" s="79"/>
      <c r="B82" s="24" t="s">
        <v>136</v>
      </c>
      <c r="C82" s="121"/>
      <c r="D82" s="25" t="s">
        <v>14</v>
      </c>
      <c r="E82" s="68" t="s">
        <v>85</v>
      </c>
      <c r="F82" s="43">
        <v>63767.519999999997</v>
      </c>
      <c r="G82" s="33">
        <v>20231.864376000001</v>
      </c>
      <c r="H82" s="33">
        <v>81244.724375999998</v>
      </c>
      <c r="I82" s="33">
        <v>20311.181094</v>
      </c>
      <c r="J82" s="34">
        <v>1642</v>
      </c>
      <c r="K82" s="37">
        <v>61.848907107186356</v>
      </c>
      <c r="L82" s="25">
        <v>2</v>
      </c>
      <c r="M82" s="38">
        <v>247.39562842874543</v>
      </c>
      <c r="N82" s="25">
        <v>2</v>
      </c>
      <c r="O82" s="25">
        <v>1</v>
      </c>
      <c r="P82" s="25">
        <v>2</v>
      </c>
      <c r="Q82" s="78">
        <v>494.79125685749085</v>
      </c>
    </row>
    <row r="83" spans="1:17" s="39" customFormat="1" ht="35" x14ac:dyDescent="0.3">
      <c r="A83" s="79"/>
      <c r="B83" s="24" t="s">
        <v>137</v>
      </c>
      <c r="C83" s="121"/>
      <c r="D83" s="25" t="s">
        <v>14</v>
      </c>
      <c r="E83" s="68" t="s">
        <v>85</v>
      </c>
      <c r="F83" s="43">
        <v>63767.519999999997</v>
      </c>
      <c r="G83" s="33">
        <v>20231.864376000001</v>
      </c>
      <c r="H83" s="33">
        <v>81244.724375999998</v>
      </c>
      <c r="I83" s="33">
        <v>20311.181094</v>
      </c>
      <c r="J83" s="34">
        <v>1642</v>
      </c>
      <c r="K83" s="37">
        <v>61.848907107186356</v>
      </c>
      <c r="L83" s="25">
        <v>2</v>
      </c>
      <c r="M83" s="38">
        <v>247.39562842874543</v>
      </c>
      <c r="N83" s="25">
        <v>2</v>
      </c>
      <c r="O83" s="25">
        <v>1</v>
      </c>
      <c r="P83" s="25">
        <v>2</v>
      </c>
      <c r="Q83" s="78">
        <v>494.79125685749085</v>
      </c>
    </row>
    <row r="84" spans="1:17" s="39" customFormat="1" ht="35" x14ac:dyDescent="0.3">
      <c r="A84" s="79"/>
      <c r="B84" s="24" t="s">
        <v>138</v>
      </c>
      <c r="C84" s="121"/>
      <c r="D84" s="25" t="s">
        <v>14</v>
      </c>
      <c r="E84" s="68" t="s">
        <v>85</v>
      </c>
      <c r="F84" s="43">
        <v>63767.519999999997</v>
      </c>
      <c r="G84" s="33">
        <v>20231.864376000001</v>
      </c>
      <c r="H84" s="33">
        <v>81244.724375999998</v>
      </c>
      <c r="I84" s="33">
        <v>20311.181094</v>
      </c>
      <c r="J84" s="34">
        <v>1642</v>
      </c>
      <c r="K84" s="37">
        <v>61.848907107186356</v>
      </c>
      <c r="L84" s="25">
        <v>2</v>
      </c>
      <c r="M84" s="38">
        <v>247.39562842874543</v>
      </c>
      <c r="N84" s="25">
        <v>2</v>
      </c>
      <c r="O84" s="25">
        <v>1</v>
      </c>
      <c r="P84" s="25">
        <v>2</v>
      </c>
      <c r="Q84" s="78">
        <v>494.79125685749085</v>
      </c>
    </row>
    <row r="85" spans="1:17" s="39" customFormat="1" ht="35" x14ac:dyDescent="0.3">
      <c r="A85" s="80" t="s">
        <v>5</v>
      </c>
      <c r="B85" s="42" t="s">
        <v>81</v>
      </c>
      <c r="C85" s="121"/>
      <c r="D85" s="68" t="s">
        <v>14</v>
      </c>
      <c r="E85" s="68" t="s">
        <v>85</v>
      </c>
      <c r="F85" s="43">
        <v>63767.519999999997</v>
      </c>
      <c r="G85" s="43">
        <v>20231.864376000001</v>
      </c>
      <c r="H85" s="43">
        <v>81244.724375999998</v>
      </c>
      <c r="I85" s="43">
        <v>20311.181094</v>
      </c>
      <c r="J85" s="44">
        <v>1642</v>
      </c>
      <c r="K85" s="45">
        <v>61.848907107186356</v>
      </c>
      <c r="L85" s="68">
        <v>2</v>
      </c>
      <c r="M85" s="46">
        <v>247.39562842874543</v>
      </c>
      <c r="N85" s="68">
        <v>2</v>
      </c>
      <c r="O85" s="68">
        <v>1</v>
      </c>
      <c r="P85" s="68">
        <v>2</v>
      </c>
      <c r="Q85" s="81">
        <v>494.79125685749085</v>
      </c>
    </row>
    <row r="86" spans="1:17" s="84" customFormat="1" ht="21.5" customHeight="1" thickBot="1" x14ac:dyDescent="0.4">
      <c r="A86" s="127" t="s">
        <v>37</v>
      </c>
      <c r="B86" s="128"/>
      <c r="C86" s="129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1"/>
      <c r="O86" s="85">
        <f>SUM(O69:O85)</f>
        <v>17</v>
      </c>
      <c r="P86" s="86"/>
      <c r="Q86" s="87">
        <f>SUM(Q69:Q85)</f>
        <v>8292.5811700365412</v>
      </c>
    </row>
    <row r="87" spans="1:17" x14ac:dyDescent="0.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x14ac:dyDescent="0.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 x14ac:dyDescent="0.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 x14ac:dyDescent="0.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 x14ac:dyDescent="0.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x14ac:dyDescent="0.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x14ac:dyDescent="0.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x14ac:dyDescent="0.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x14ac:dyDescent="0.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x14ac:dyDescent="0.3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x14ac:dyDescent="0.3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x14ac:dyDescent="0.3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3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 x14ac:dyDescent="0.3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 x14ac:dyDescent="0.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 x14ac:dyDescent="0.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 x14ac:dyDescent="0.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 x14ac:dyDescent="0.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 x14ac:dyDescent="0.3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 x14ac:dyDescent="0.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 x14ac:dyDescent="0.3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 x14ac:dyDescent="0.3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 x14ac:dyDescent="0.3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</sheetData>
  <mergeCells count="53">
    <mergeCell ref="A1:Q1"/>
    <mergeCell ref="Q3:Q4"/>
    <mergeCell ref="A5:D5"/>
    <mergeCell ref="A3:A4"/>
    <mergeCell ref="B3:B4"/>
    <mergeCell ref="D3:D4"/>
    <mergeCell ref="O3:O4"/>
    <mergeCell ref="C3:C4"/>
    <mergeCell ref="E3:E4"/>
    <mergeCell ref="F3:K3"/>
    <mergeCell ref="N3:N4"/>
    <mergeCell ref="P3:P4"/>
    <mergeCell ref="L3:L4"/>
    <mergeCell ref="M3:M4"/>
    <mergeCell ref="C6:C35"/>
    <mergeCell ref="A36:B36"/>
    <mergeCell ref="A9:A34"/>
    <mergeCell ref="A2:Q2"/>
    <mergeCell ref="A38:Q38"/>
    <mergeCell ref="P40:P41"/>
    <mergeCell ref="Q40:Q41"/>
    <mergeCell ref="A42:D42"/>
    <mergeCell ref="F40:K40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A86:B86"/>
    <mergeCell ref="C86:N86"/>
    <mergeCell ref="A64:B64"/>
    <mergeCell ref="C64:N64"/>
    <mergeCell ref="C43:C63"/>
    <mergeCell ref="A44:A49"/>
    <mergeCell ref="P66:P67"/>
    <mergeCell ref="Q66:Q67"/>
    <mergeCell ref="A68:D68"/>
    <mergeCell ref="C69:C85"/>
    <mergeCell ref="A70:A72"/>
    <mergeCell ref="F66:K66"/>
    <mergeCell ref="L66:L67"/>
    <mergeCell ref="M66:M67"/>
    <mergeCell ref="N66:N67"/>
    <mergeCell ref="O66:O67"/>
    <mergeCell ref="A66:A67"/>
    <mergeCell ref="B66:B67"/>
    <mergeCell ref="C66:C67"/>
    <mergeCell ref="D66:D67"/>
    <mergeCell ref="E66:E67"/>
  </mergeCells>
  <printOptions horizontalCentered="1"/>
  <pageMargins left="0.62992125984251968" right="0.19685039370078741" top="0.78740157480314965" bottom="0.19685039370078741" header="0.39370078740157483" footer="0.31496062992125984"/>
  <pageSetup paperSize="9" scale="50" fitToHeight="3" orientation="landscape" r:id="rId1"/>
  <rowBreaks count="2" manualBreakCount="2">
    <brk id="39" max="16" man="1"/>
    <brk id="6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O111"/>
  <sheetViews>
    <sheetView showGridLines="0" tabSelected="1" view="pageBreakPreview" zoomScale="20" zoomScaleNormal="20" zoomScaleSheetLayoutView="20" workbookViewId="0">
      <selection activeCell="F35" sqref="F35"/>
    </sheetView>
  </sheetViews>
  <sheetFormatPr defaultColWidth="9.1796875" defaultRowHeight="14" x14ac:dyDescent="0.3"/>
  <cols>
    <col min="1" max="1" width="12.1796875" style="1" customWidth="1"/>
    <col min="2" max="2" width="66.90625" style="1" customWidth="1"/>
    <col min="3" max="3" width="16.1796875" style="1" customWidth="1"/>
    <col min="4" max="4" width="12.1796875" style="1" customWidth="1"/>
    <col min="5" max="5" width="11.1796875" style="1" customWidth="1"/>
    <col min="6" max="9" width="13.81640625" style="1" customWidth="1"/>
    <col min="10" max="10" width="9.1796875" style="1" customWidth="1"/>
    <col min="11" max="11" width="8.81640625" style="1" customWidth="1"/>
    <col min="12" max="12" width="7.81640625" style="1" customWidth="1"/>
    <col min="13" max="13" width="6.453125" style="1" customWidth="1"/>
    <col min="14" max="14" width="11.81640625" style="1" customWidth="1"/>
    <col min="15" max="15" width="10.1796875" style="1" customWidth="1"/>
    <col min="16" max="16" width="8" style="1" customWidth="1"/>
    <col min="17" max="17" width="13.1796875" style="19" customWidth="1"/>
    <col min="18" max="18" width="10.1796875" style="3" customWidth="1"/>
    <col min="19" max="19" width="9.1796875" style="3"/>
    <col min="20" max="20" width="10.453125" style="3" customWidth="1"/>
    <col min="21" max="21" width="9.1796875" style="3"/>
    <col min="22" max="22" width="11.81640625" style="3" customWidth="1"/>
    <col min="23" max="23" width="3.1796875" style="3" customWidth="1"/>
    <col min="24" max="24" width="9.36328125" style="3" customWidth="1"/>
    <col min="25" max="25" width="9.1796875" style="3" hidden="1" customWidth="1"/>
    <col min="26" max="26" width="9.81640625" style="3" hidden="1" customWidth="1"/>
    <col min="27" max="28" width="9.1796875" style="3" hidden="1" customWidth="1"/>
    <col min="29" max="29" width="9.81640625" style="3" hidden="1" customWidth="1"/>
    <col min="30" max="30" width="10.1796875" style="3" hidden="1" customWidth="1"/>
    <col min="31" max="34" width="9.1796875" style="3" hidden="1" customWidth="1"/>
    <col min="35" max="35" width="10.453125" style="3" hidden="1" customWidth="1"/>
    <col min="36" max="36" width="9.1796875" style="3" hidden="1" customWidth="1"/>
    <col min="37" max="821" width="9.1796875" style="3"/>
    <col min="822" max="16384" width="9.1796875" style="1"/>
  </cols>
  <sheetData>
    <row r="1" spans="1:821" ht="15.5" x14ac:dyDescent="0.3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821" ht="18.75" customHeight="1" thickBot="1" x14ac:dyDescent="0.35">
      <c r="A2" s="140" t="s">
        <v>91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88"/>
      <c r="S2" s="88"/>
      <c r="T2" s="88"/>
      <c r="U2" s="88"/>
      <c r="V2" s="88"/>
      <c r="W2" s="88"/>
      <c r="X2" s="88"/>
    </row>
    <row r="3" spans="1:821" ht="24.75" customHeight="1" x14ac:dyDescent="0.35">
      <c r="A3" s="125" t="s">
        <v>3</v>
      </c>
      <c r="B3" s="150" t="s">
        <v>4</v>
      </c>
      <c r="C3" s="124" t="s">
        <v>16</v>
      </c>
      <c r="D3" s="114" t="s">
        <v>13</v>
      </c>
      <c r="E3" s="124" t="s">
        <v>0</v>
      </c>
      <c r="F3" s="124" t="s">
        <v>7</v>
      </c>
      <c r="G3" s="124"/>
      <c r="H3" s="124"/>
      <c r="I3" s="124"/>
      <c r="J3" s="124"/>
      <c r="K3" s="124"/>
      <c r="L3" s="114" t="s">
        <v>86</v>
      </c>
      <c r="M3" s="114" t="s">
        <v>8</v>
      </c>
      <c r="N3" s="114" t="s">
        <v>20</v>
      </c>
      <c r="O3" s="114" t="s">
        <v>17</v>
      </c>
      <c r="P3" s="114" t="s">
        <v>18</v>
      </c>
      <c r="Q3" s="116" t="s">
        <v>19</v>
      </c>
      <c r="R3" s="89"/>
      <c r="S3" s="89"/>
      <c r="T3" s="89"/>
      <c r="U3" s="89"/>
      <c r="V3" s="89"/>
    </row>
    <row r="4" spans="1:821" ht="50.5" customHeight="1" x14ac:dyDescent="0.35">
      <c r="A4" s="126" t="s">
        <v>3</v>
      </c>
      <c r="B4" s="151" t="s">
        <v>4</v>
      </c>
      <c r="C4" s="115"/>
      <c r="D4" s="115" t="s">
        <v>15</v>
      </c>
      <c r="E4" s="115"/>
      <c r="F4" s="67" t="s">
        <v>48</v>
      </c>
      <c r="G4" s="67" t="s">
        <v>87</v>
      </c>
      <c r="H4" s="67" t="s">
        <v>88</v>
      </c>
      <c r="I4" s="67" t="s">
        <v>89</v>
      </c>
      <c r="J4" s="67" t="s">
        <v>1</v>
      </c>
      <c r="K4" s="67" t="s">
        <v>90</v>
      </c>
      <c r="L4" s="115"/>
      <c r="M4" s="115"/>
      <c r="N4" s="115"/>
      <c r="O4" s="115" t="s">
        <v>6</v>
      </c>
      <c r="P4" s="115"/>
      <c r="Q4" s="117"/>
      <c r="R4" s="89"/>
      <c r="S4" s="89"/>
      <c r="T4" s="89"/>
      <c r="U4" s="89"/>
      <c r="V4" s="89"/>
    </row>
    <row r="5" spans="1:821" ht="21" customHeight="1" x14ac:dyDescent="0.35">
      <c r="A5" s="118" t="s">
        <v>95</v>
      </c>
      <c r="B5" s="119"/>
      <c r="C5" s="119"/>
      <c r="D5" s="119"/>
      <c r="E5" s="119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101"/>
      <c r="R5" s="89"/>
      <c r="S5" s="89"/>
      <c r="T5" s="89"/>
      <c r="U5" s="89"/>
      <c r="V5" s="89"/>
    </row>
    <row r="6" spans="1:821" s="39" customFormat="1" ht="14.5" customHeight="1" x14ac:dyDescent="0.3">
      <c r="A6" s="70" t="s">
        <v>2</v>
      </c>
      <c r="B6" s="24" t="s">
        <v>94</v>
      </c>
      <c r="C6" s="147" t="s">
        <v>119</v>
      </c>
      <c r="D6" s="25" t="s">
        <v>14</v>
      </c>
      <c r="E6" s="26" t="s">
        <v>33</v>
      </c>
      <c r="F6" s="27">
        <v>121363.1</v>
      </c>
      <c r="G6" s="27">
        <f>F6*0.3316</f>
        <v>40244.003960000002</v>
      </c>
      <c r="H6" s="27">
        <f>F6+G6</f>
        <v>161607.10396000001</v>
      </c>
      <c r="I6" s="27">
        <f>H6*0.25</f>
        <v>40401.775990000002</v>
      </c>
      <c r="J6" s="28">
        <v>1642</v>
      </c>
      <c r="K6" s="29">
        <f t="shared" ref="K6:K35" si="0">(H6+I6)/J6</f>
        <v>123.02611446406821</v>
      </c>
      <c r="L6" s="26">
        <v>2</v>
      </c>
      <c r="M6" s="30">
        <f>K6*L6</f>
        <v>246.05222892813643</v>
      </c>
      <c r="N6" s="26">
        <v>2</v>
      </c>
      <c r="O6" s="26">
        <v>1</v>
      </c>
      <c r="P6" s="26">
        <f>O6*N6</f>
        <v>2</v>
      </c>
      <c r="Q6" s="102">
        <f>P6*M6</f>
        <v>492.10445785627286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</row>
    <row r="7" spans="1:821" s="39" customFormat="1" ht="24.75" customHeight="1" x14ac:dyDescent="0.3">
      <c r="A7" s="70" t="s">
        <v>31</v>
      </c>
      <c r="B7" s="24" t="s">
        <v>53</v>
      </c>
      <c r="C7" s="148"/>
      <c r="D7" s="25" t="s">
        <v>14</v>
      </c>
      <c r="E7" s="26" t="s">
        <v>84</v>
      </c>
      <c r="F7" s="27">
        <v>120977.04</v>
      </c>
      <c r="G7" s="27">
        <f t="shared" ref="G7:G35" si="1">F7*0.3316</f>
        <v>40115.986464000001</v>
      </c>
      <c r="H7" s="27">
        <f t="shared" ref="H7:H35" si="2">F7+G7</f>
        <v>161093.026464</v>
      </c>
      <c r="I7" s="27">
        <f t="shared" ref="I7:I35" si="3">H7*0.25</f>
        <v>40273.256615999999</v>
      </c>
      <c r="J7" s="28">
        <v>1642</v>
      </c>
      <c r="K7" s="29">
        <f t="shared" si="0"/>
        <v>122.63476436053593</v>
      </c>
      <c r="L7" s="26">
        <v>2</v>
      </c>
      <c r="M7" s="30">
        <f>K7*L7</f>
        <v>245.26952872107185</v>
      </c>
      <c r="N7" s="26">
        <v>2</v>
      </c>
      <c r="O7" s="26">
        <v>1</v>
      </c>
      <c r="P7" s="26">
        <f>O7*N7</f>
        <v>2</v>
      </c>
      <c r="Q7" s="102">
        <f>P7*M7</f>
        <v>490.5390574421437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</row>
    <row r="8" spans="1:821" s="39" customFormat="1" ht="24.75" customHeight="1" x14ac:dyDescent="0.3">
      <c r="A8" s="70" t="s">
        <v>32</v>
      </c>
      <c r="B8" s="24" t="s">
        <v>54</v>
      </c>
      <c r="C8" s="148"/>
      <c r="D8" s="25" t="s">
        <v>14</v>
      </c>
      <c r="E8" s="26" t="s">
        <v>36</v>
      </c>
      <c r="F8" s="27">
        <v>96723.06</v>
      </c>
      <c r="G8" s="27">
        <f t="shared" si="1"/>
        <v>32073.366696000001</v>
      </c>
      <c r="H8" s="27">
        <f t="shared" si="2"/>
        <v>128796.42669599999</v>
      </c>
      <c r="I8" s="27">
        <f t="shared" si="3"/>
        <v>32199.106673999999</v>
      </c>
      <c r="J8" s="28">
        <v>1642</v>
      </c>
      <c r="K8" s="29">
        <f t="shared" si="0"/>
        <v>98.048436887941534</v>
      </c>
      <c r="L8" s="26">
        <v>2</v>
      </c>
      <c r="M8" s="30">
        <f>K8*L8</f>
        <v>196.09687377588307</v>
      </c>
      <c r="N8" s="26">
        <v>2</v>
      </c>
      <c r="O8" s="26">
        <v>1</v>
      </c>
      <c r="P8" s="26">
        <f>O8*N8</f>
        <v>2</v>
      </c>
      <c r="Q8" s="102">
        <f>P8*M8</f>
        <v>392.19374755176614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</row>
    <row r="9" spans="1:821" s="39" customFormat="1" ht="23.5" x14ac:dyDescent="0.3">
      <c r="A9" s="145"/>
      <c r="B9" s="24" t="s">
        <v>55</v>
      </c>
      <c r="C9" s="148"/>
      <c r="D9" s="25" t="s">
        <v>14</v>
      </c>
      <c r="E9" s="25" t="s">
        <v>92</v>
      </c>
      <c r="F9" s="27">
        <v>96723.06</v>
      </c>
      <c r="G9" s="27">
        <f t="shared" si="1"/>
        <v>32073.366696000001</v>
      </c>
      <c r="H9" s="27">
        <f t="shared" si="2"/>
        <v>128796.42669599999</v>
      </c>
      <c r="I9" s="27">
        <f t="shared" si="3"/>
        <v>32199.106673999999</v>
      </c>
      <c r="J9" s="28">
        <v>1642</v>
      </c>
      <c r="K9" s="29">
        <f t="shared" si="0"/>
        <v>98.048436887941534</v>
      </c>
      <c r="L9" s="26">
        <v>2</v>
      </c>
      <c r="M9" s="30">
        <f>K9*L9</f>
        <v>196.09687377588307</v>
      </c>
      <c r="N9" s="26">
        <v>2</v>
      </c>
      <c r="O9" s="26">
        <v>1</v>
      </c>
      <c r="P9" s="26">
        <f>O9*N9</f>
        <v>2</v>
      </c>
      <c r="Q9" s="102">
        <f t="shared" ref="Q9:Q35" si="4">P9*M9</f>
        <v>392.19374755176614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</row>
    <row r="10" spans="1:821" s="39" customFormat="1" ht="24.75" customHeight="1" x14ac:dyDescent="0.3">
      <c r="A10" s="146"/>
      <c r="B10" s="24" t="s">
        <v>56</v>
      </c>
      <c r="C10" s="148"/>
      <c r="D10" s="25" t="s">
        <v>14</v>
      </c>
      <c r="E10" s="26" t="s">
        <v>92</v>
      </c>
      <c r="F10" s="27">
        <v>96723.06</v>
      </c>
      <c r="G10" s="27">
        <f t="shared" si="1"/>
        <v>32073.366696000001</v>
      </c>
      <c r="H10" s="27">
        <f t="shared" si="2"/>
        <v>128796.42669599999</v>
      </c>
      <c r="I10" s="27">
        <f t="shared" si="3"/>
        <v>32199.106673999999</v>
      </c>
      <c r="J10" s="28">
        <v>1642</v>
      </c>
      <c r="K10" s="29">
        <f t="shared" si="0"/>
        <v>98.048436887941534</v>
      </c>
      <c r="L10" s="26">
        <v>2</v>
      </c>
      <c r="M10" s="30">
        <f t="shared" ref="M10:M35" si="5">K10*L10</f>
        <v>196.09687377588307</v>
      </c>
      <c r="N10" s="26">
        <v>2</v>
      </c>
      <c r="O10" s="26">
        <v>1</v>
      </c>
      <c r="P10" s="26">
        <f t="shared" ref="P10:P35" si="6">O10*N10</f>
        <v>2</v>
      </c>
      <c r="Q10" s="102">
        <f t="shared" si="4"/>
        <v>392.19374755176614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</row>
    <row r="11" spans="1:821" s="39" customFormat="1" ht="23.5" x14ac:dyDescent="0.3">
      <c r="A11" s="146"/>
      <c r="B11" s="24" t="s">
        <v>57</v>
      </c>
      <c r="C11" s="148"/>
      <c r="D11" s="25" t="s">
        <v>14</v>
      </c>
      <c r="E11" s="31" t="s">
        <v>92</v>
      </c>
      <c r="F11" s="27">
        <v>96723.06</v>
      </c>
      <c r="G11" s="27">
        <f t="shared" si="1"/>
        <v>32073.366696000001</v>
      </c>
      <c r="H11" s="27">
        <f t="shared" si="2"/>
        <v>128796.42669599999</v>
      </c>
      <c r="I11" s="27">
        <f t="shared" si="3"/>
        <v>32199.106673999999</v>
      </c>
      <c r="J11" s="28">
        <v>1642</v>
      </c>
      <c r="K11" s="29">
        <f t="shared" si="0"/>
        <v>98.048436887941534</v>
      </c>
      <c r="L11" s="26">
        <v>2</v>
      </c>
      <c r="M11" s="30">
        <f t="shared" si="5"/>
        <v>196.09687377588307</v>
      </c>
      <c r="N11" s="26">
        <v>2</v>
      </c>
      <c r="O11" s="25">
        <v>1</v>
      </c>
      <c r="P11" s="26">
        <f t="shared" si="6"/>
        <v>2</v>
      </c>
      <c r="Q11" s="102">
        <f t="shared" si="4"/>
        <v>392.19374755176614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</row>
    <row r="12" spans="1:821" s="39" customFormat="1" ht="24.75" customHeight="1" x14ac:dyDescent="0.3">
      <c r="A12" s="146"/>
      <c r="B12" s="24" t="s">
        <v>58</v>
      </c>
      <c r="C12" s="148"/>
      <c r="D12" s="25" t="s">
        <v>14</v>
      </c>
      <c r="E12" s="31" t="s">
        <v>92</v>
      </c>
      <c r="F12" s="27">
        <v>96723.06</v>
      </c>
      <c r="G12" s="27">
        <f t="shared" si="1"/>
        <v>32073.366696000001</v>
      </c>
      <c r="H12" s="27">
        <f t="shared" si="2"/>
        <v>128796.42669599999</v>
      </c>
      <c r="I12" s="27">
        <f t="shared" si="3"/>
        <v>32199.106673999999</v>
      </c>
      <c r="J12" s="28">
        <v>1642</v>
      </c>
      <c r="K12" s="29">
        <f t="shared" si="0"/>
        <v>98.048436887941534</v>
      </c>
      <c r="L12" s="26">
        <v>2</v>
      </c>
      <c r="M12" s="30">
        <f t="shared" si="5"/>
        <v>196.09687377588307</v>
      </c>
      <c r="N12" s="26">
        <v>2</v>
      </c>
      <c r="O12" s="32">
        <v>1</v>
      </c>
      <c r="P12" s="26">
        <f t="shared" si="6"/>
        <v>2</v>
      </c>
      <c r="Q12" s="102">
        <f t="shared" si="4"/>
        <v>392.19374755176614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</row>
    <row r="13" spans="1:821" s="39" customFormat="1" ht="23.5" x14ac:dyDescent="0.3">
      <c r="A13" s="146"/>
      <c r="B13" s="24" t="s">
        <v>59</v>
      </c>
      <c r="C13" s="148"/>
      <c r="D13" s="25" t="s">
        <v>14</v>
      </c>
      <c r="E13" s="25" t="s">
        <v>92</v>
      </c>
      <c r="F13" s="27">
        <v>96723.06</v>
      </c>
      <c r="G13" s="27">
        <f t="shared" si="1"/>
        <v>32073.366696000001</v>
      </c>
      <c r="H13" s="27">
        <f t="shared" si="2"/>
        <v>128796.42669599999</v>
      </c>
      <c r="I13" s="27">
        <f t="shared" si="3"/>
        <v>32199.106673999999</v>
      </c>
      <c r="J13" s="34">
        <v>1642</v>
      </c>
      <c r="K13" s="37">
        <f t="shared" si="0"/>
        <v>98.048436887941534</v>
      </c>
      <c r="L13" s="25">
        <v>2</v>
      </c>
      <c r="M13" s="30">
        <f t="shared" si="5"/>
        <v>196.09687377588307</v>
      </c>
      <c r="N13" s="25">
        <v>2</v>
      </c>
      <c r="O13" s="32">
        <v>1</v>
      </c>
      <c r="P13" s="26">
        <f t="shared" si="6"/>
        <v>2</v>
      </c>
      <c r="Q13" s="102">
        <f t="shared" si="4"/>
        <v>392.19374755176614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</row>
    <row r="14" spans="1:821" s="39" customFormat="1" ht="23.5" x14ac:dyDescent="0.3">
      <c r="A14" s="146"/>
      <c r="B14" s="24" t="s">
        <v>60</v>
      </c>
      <c r="C14" s="148"/>
      <c r="D14" s="25" t="s">
        <v>14</v>
      </c>
      <c r="E14" s="32" t="s">
        <v>92</v>
      </c>
      <c r="F14" s="27">
        <v>96723.06</v>
      </c>
      <c r="G14" s="27">
        <f t="shared" si="1"/>
        <v>32073.366696000001</v>
      </c>
      <c r="H14" s="27">
        <f t="shared" si="2"/>
        <v>128796.42669599999</v>
      </c>
      <c r="I14" s="27">
        <f t="shared" si="3"/>
        <v>32199.106673999999</v>
      </c>
      <c r="J14" s="28">
        <v>1642</v>
      </c>
      <c r="K14" s="29">
        <f t="shared" si="0"/>
        <v>98.048436887941534</v>
      </c>
      <c r="L14" s="26">
        <v>2</v>
      </c>
      <c r="M14" s="30">
        <f t="shared" si="5"/>
        <v>196.09687377588307</v>
      </c>
      <c r="N14" s="26">
        <v>2</v>
      </c>
      <c r="O14" s="26">
        <v>1</v>
      </c>
      <c r="P14" s="26">
        <f t="shared" si="6"/>
        <v>2</v>
      </c>
      <c r="Q14" s="102">
        <f t="shared" si="4"/>
        <v>392.19374755176614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</row>
    <row r="15" spans="1:821" s="39" customFormat="1" ht="23.5" x14ac:dyDescent="0.3">
      <c r="A15" s="146"/>
      <c r="B15" s="24" t="s">
        <v>61</v>
      </c>
      <c r="C15" s="148"/>
      <c r="D15" s="25" t="s">
        <v>14</v>
      </c>
      <c r="E15" s="32" t="s">
        <v>92</v>
      </c>
      <c r="F15" s="27">
        <v>96723.06</v>
      </c>
      <c r="G15" s="27">
        <f t="shared" si="1"/>
        <v>32073.366696000001</v>
      </c>
      <c r="H15" s="27">
        <f t="shared" si="2"/>
        <v>128796.42669599999</v>
      </c>
      <c r="I15" s="27">
        <f t="shared" si="3"/>
        <v>32199.106673999999</v>
      </c>
      <c r="J15" s="28">
        <v>1642</v>
      </c>
      <c r="K15" s="29">
        <f t="shared" si="0"/>
        <v>98.048436887941534</v>
      </c>
      <c r="L15" s="26">
        <v>2</v>
      </c>
      <c r="M15" s="30">
        <f t="shared" si="5"/>
        <v>196.09687377588307</v>
      </c>
      <c r="N15" s="26">
        <v>2</v>
      </c>
      <c r="O15" s="25">
        <v>1</v>
      </c>
      <c r="P15" s="26">
        <f t="shared" si="6"/>
        <v>2</v>
      </c>
      <c r="Q15" s="102">
        <f t="shared" si="4"/>
        <v>392.19374755176614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</row>
    <row r="16" spans="1:821" s="39" customFormat="1" ht="23.5" x14ac:dyDescent="0.3">
      <c r="A16" s="146"/>
      <c r="B16" s="24" t="s">
        <v>62</v>
      </c>
      <c r="C16" s="148"/>
      <c r="D16" s="25" t="s">
        <v>14</v>
      </c>
      <c r="E16" s="32" t="s">
        <v>92</v>
      </c>
      <c r="F16" s="27">
        <v>96723.06</v>
      </c>
      <c r="G16" s="27">
        <f t="shared" si="1"/>
        <v>32073.366696000001</v>
      </c>
      <c r="H16" s="27">
        <f t="shared" si="2"/>
        <v>128796.42669599999</v>
      </c>
      <c r="I16" s="27">
        <f t="shared" si="3"/>
        <v>32199.106673999999</v>
      </c>
      <c r="J16" s="28">
        <v>1642</v>
      </c>
      <c r="K16" s="29">
        <f t="shared" si="0"/>
        <v>98.048436887941534</v>
      </c>
      <c r="L16" s="26">
        <v>2</v>
      </c>
      <c r="M16" s="30">
        <f t="shared" si="5"/>
        <v>196.09687377588307</v>
      </c>
      <c r="N16" s="26">
        <v>2</v>
      </c>
      <c r="O16" s="25">
        <v>1</v>
      </c>
      <c r="P16" s="26">
        <f t="shared" si="6"/>
        <v>2</v>
      </c>
      <c r="Q16" s="102">
        <f t="shared" si="4"/>
        <v>392.19374755176614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</row>
    <row r="17" spans="1:821" s="39" customFormat="1" ht="23.5" x14ac:dyDescent="0.3">
      <c r="A17" s="146"/>
      <c r="B17" s="24" t="s">
        <v>63</v>
      </c>
      <c r="C17" s="148"/>
      <c r="D17" s="25" t="s">
        <v>14</v>
      </c>
      <c r="E17" s="32" t="s">
        <v>92</v>
      </c>
      <c r="F17" s="27">
        <v>96723.06</v>
      </c>
      <c r="G17" s="27">
        <f t="shared" si="1"/>
        <v>32073.366696000001</v>
      </c>
      <c r="H17" s="27">
        <f t="shared" si="2"/>
        <v>128796.42669599999</v>
      </c>
      <c r="I17" s="27">
        <f t="shared" si="3"/>
        <v>32199.106673999999</v>
      </c>
      <c r="J17" s="28">
        <v>1642</v>
      </c>
      <c r="K17" s="29">
        <f t="shared" si="0"/>
        <v>98.048436887941534</v>
      </c>
      <c r="L17" s="26">
        <v>2</v>
      </c>
      <c r="M17" s="30">
        <f t="shared" si="5"/>
        <v>196.09687377588307</v>
      </c>
      <c r="N17" s="26">
        <v>2</v>
      </c>
      <c r="O17" s="32">
        <v>1</v>
      </c>
      <c r="P17" s="26">
        <f t="shared" si="6"/>
        <v>2</v>
      </c>
      <c r="Q17" s="102">
        <f t="shared" si="4"/>
        <v>392.19374755176614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</row>
    <row r="18" spans="1:821" s="39" customFormat="1" ht="23.5" x14ac:dyDescent="0.3">
      <c r="A18" s="146"/>
      <c r="B18" s="24" t="s">
        <v>64</v>
      </c>
      <c r="C18" s="148"/>
      <c r="D18" s="25" t="s">
        <v>14</v>
      </c>
      <c r="E18" s="32" t="s">
        <v>92</v>
      </c>
      <c r="F18" s="27">
        <v>96723.06</v>
      </c>
      <c r="G18" s="27">
        <f t="shared" si="1"/>
        <v>32073.366696000001</v>
      </c>
      <c r="H18" s="27">
        <f t="shared" si="2"/>
        <v>128796.42669599999</v>
      </c>
      <c r="I18" s="27">
        <f t="shared" si="3"/>
        <v>32199.106673999999</v>
      </c>
      <c r="J18" s="28">
        <v>1642</v>
      </c>
      <c r="K18" s="29">
        <f t="shared" si="0"/>
        <v>98.048436887941534</v>
      </c>
      <c r="L18" s="26">
        <v>2</v>
      </c>
      <c r="M18" s="30">
        <f t="shared" si="5"/>
        <v>196.09687377588307</v>
      </c>
      <c r="N18" s="26">
        <v>2</v>
      </c>
      <c r="O18" s="32">
        <v>1</v>
      </c>
      <c r="P18" s="26">
        <f t="shared" si="6"/>
        <v>2</v>
      </c>
      <c r="Q18" s="102">
        <f t="shared" si="4"/>
        <v>392.19374755176614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</row>
    <row r="19" spans="1:821" s="39" customFormat="1" ht="23.5" x14ac:dyDescent="0.3">
      <c r="A19" s="146"/>
      <c r="B19" s="24" t="s">
        <v>65</v>
      </c>
      <c r="C19" s="148"/>
      <c r="D19" s="25" t="s">
        <v>14</v>
      </c>
      <c r="E19" s="32" t="s">
        <v>92</v>
      </c>
      <c r="F19" s="27">
        <v>96723.06</v>
      </c>
      <c r="G19" s="27">
        <f t="shared" si="1"/>
        <v>32073.366696000001</v>
      </c>
      <c r="H19" s="27">
        <f t="shared" si="2"/>
        <v>128796.42669599999</v>
      </c>
      <c r="I19" s="27">
        <f t="shared" si="3"/>
        <v>32199.106673999999</v>
      </c>
      <c r="J19" s="28">
        <v>1642</v>
      </c>
      <c r="K19" s="29">
        <f t="shared" si="0"/>
        <v>98.048436887941534</v>
      </c>
      <c r="L19" s="26">
        <v>2</v>
      </c>
      <c r="M19" s="30">
        <f t="shared" si="5"/>
        <v>196.09687377588307</v>
      </c>
      <c r="N19" s="26">
        <v>2</v>
      </c>
      <c r="O19" s="32">
        <v>1</v>
      </c>
      <c r="P19" s="26">
        <f t="shared" si="6"/>
        <v>2</v>
      </c>
      <c r="Q19" s="102">
        <f t="shared" si="4"/>
        <v>392.19374755176614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</row>
    <row r="20" spans="1:821" s="39" customFormat="1" ht="23.5" x14ac:dyDescent="0.3">
      <c r="A20" s="146"/>
      <c r="B20" s="24" t="s">
        <v>66</v>
      </c>
      <c r="C20" s="148"/>
      <c r="D20" s="25" t="s">
        <v>14</v>
      </c>
      <c r="E20" s="32" t="s">
        <v>92</v>
      </c>
      <c r="F20" s="27">
        <v>96723.06</v>
      </c>
      <c r="G20" s="27">
        <f t="shared" si="1"/>
        <v>32073.366696000001</v>
      </c>
      <c r="H20" s="27">
        <f t="shared" si="2"/>
        <v>128796.42669599999</v>
      </c>
      <c r="I20" s="27">
        <f t="shared" si="3"/>
        <v>32199.106673999999</v>
      </c>
      <c r="J20" s="28">
        <v>1642</v>
      </c>
      <c r="K20" s="29">
        <f t="shared" si="0"/>
        <v>98.048436887941534</v>
      </c>
      <c r="L20" s="26">
        <v>2</v>
      </c>
      <c r="M20" s="30">
        <f t="shared" si="5"/>
        <v>196.09687377588307</v>
      </c>
      <c r="N20" s="26">
        <v>2</v>
      </c>
      <c r="O20" s="32">
        <v>1</v>
      </c>
      <c r="P20" s="26">
        <f t="shared" si="6"/>
        <v>2</v>
      </c>
      <c r="Q20" s="102">
        <f t="shared" si="4"/>
        <v>392.19374755176614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</row>
    <row r="21" spans="1:821" s="39" customFormat="1" ht="23.5" x14ac:dyDescent="0.3">
      <c r="A21" s="146"/>
      <c r="B21" s="24" t="s">
        <v>67</v>
      </c>
      <c r="C21" s="148"/>
      <c r="D21" s="25" t="s">
        <v>14</v>
      </c>
      <c r="E21" s="32" t="s">
        <v>92</v>
      </c>
      <c r="F21" s="27">
        <v>96723.06</v>
      </c>
      <c r="G21" s="27">
        <f t="shared" si="1"/>
        <v>32073.366696000001</v>
      </c>
      <c r="H21" s="27">
        <f t="shared" si="2"/>
        <v>128796.42669599999</v>
      </c>
      <c r="I21" s="27">
        <f t="shared" si="3"/>
        <v>32199.106673999999</v>
      </c>
      <c r="J21" s="28">
        <v>1642</v>
      </c>
      <c r="K21" s="29">
        <f t="shared" si="0"/>
        <v>98.048436887941534</v>
      </c>
      <c r="L21" s="26">
        <v>2</v>
      </c>
      <c r="M21" s="30">
        <f t="shared" si="5"/>
        <v>196.09687377588307</v>
      </c>
      <c r="N21" s="26">
        <v>2</v>
      </c>
      <c r="O21" s="32">
        <v>1</v>
      </c>
      <c r="P21" s="26">
        <f t="shared" si="6"/>
        <v>2</v>
      </c>
      <c r="Q21" s="102">
        <f t="shared" si="4"/>
        <v>392.19374755176614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</row>
    <row r="22" spans="1:821" s="39" customFormat="1" ht="23.5" x14ac:dyDescent="0.3">
      <c r="A22" s="146"/>
      <c r="B22" s="24" t="s">
        <v>68</v>
      </c>
      <c r="C22" s="148"/>
      <c r="D22" s="25" t="s">
        <v>14</v>
      </c>
      <c r="E22" s="32" t="s">
        <v>92</v>
      </c>
      <c r="F22" s="27">
        <v>96723.06</v>
      </c>
      <c r="G22" s="27">
        <f t="shared" si="1"/>
        <v>32073.366696000001</v>
      </c>
      <c r="H22" s="27">
        <f t="shared" si="2"/>
        <v>128796.42669599999</v>
      </c>
      <c r="I22" s="27">
        <f t="shared" si="3"/>
        <v>32199.106673999999</v>
      </c>
      <c r="J22" s="28">
        <v>1642</v>
      </c>
      <c r="K22" s="29">
        <f t="shared" si="0"/>
        <v>98.048436887941534</v>
      </c>
      <c r="L22" s="26">
        <v>2</v>
      </c>
      <c r="M22" s="30">
        <f t="shared" si="5"/>
        <v>196.09687377588307</v>
      </c>
      <c r="N22" s="26">
        <v>2</v>
      </c>
      <c r="O22" s="32">
        <v>1</v>
      </c>
      <c r="P22" s="26">
        <f t="shared" si="6"/>
        <v>2</v>
      </c>
      <c r="Q22" s="102">
        <f t="shared" si="4"/>
        <v>392.19374755176614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</row>
    <row r="23" spans="1:821" s="39" customFormat="1" ht="23.5" x14ac:dyDescent="0.3">
      <c r="A23" s="146"/>
      <c r="B23" s="24" t="s">
        <v>69</v>
      </c>
      <c r="C23" s="148"/>
      <c r="D23" s="25" t="s">
        <v>14</v>
      </c>
      <c r="E23" s="32" t="s">
        <v>93</v>
      </c>
      <c r="F23" s="27">
        <v>96723.06</v>
      </c>
      <c r="G23" s="27">
        <f t="shared" si="1"/>
        <v>32073.366696000001</v>
      </c>
      <c r="H23" s="27">
        <f t="shared" si="2"/>
        <v>128796.42669599999</v>
      </c>
      <c r="I23" s="27">
        <f t="shared" si="3"/>
        <v>32199.106673999999</v>
      </c>
      <c r="J23" s="28">
        <v>1642</v>
      </c>
      <c r="K23" s="29">
        <f t="shared" si="0"/>
        <v>98.048436887941534</v>
      </c>
      <c r="L23" s="26">
        <v>2</v>
      </c>
      <c r="M23" s="30">
        <f t="shared" si="5"/>
        <v>196.09687377588307</v>
      </c>
      <c r="N23" s="26">
        <v>2</v>
      </c>
      <c r="O23" s="32">
        <v>1</v>
      </c>
      <c r="P23" s="26">
        <f t="shared" si="6"/>
        <v>2</v>
      </c>
      <c r="Q23" s="102">
        <f t="shared" si="4"/>
        <v>392.19374755176614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</row>
    <row r="24" spans="1:821" s="39" customFormat="1" ht="24.75" customHeight="1" x14ac:dyDescent="0.3">
      <c r="A24" s="146"/>
      <c r="B24" s="24" t="s">
        <v>70</v>
      </c>
      <c r="C24" s="148"/>
      <c r="D24" s="25" t="s">
        <v>14</v>
      </c>
      <c r="E24" s="32" t="s">
        <v>34</v>
      </c>
      <c r="F24" s="27">
        <v>96723.06</v>
      </c>
      <c r="G24" s="27">
        <f t="shared" si="1"/>
        <v>32073.366696000001</v>
      </c>
      <c r="H24" s="27">
        <f t="shared" si="2"/>
        <v>128796.42669599999</v>
      </c>
      <c r="I24" s="27">
        <f t="shared" si="3"/>
        <v>32199.106673999999</v>
      </c>
      <c r="J24" s="28">
        <v>1642</v>
      </c>
      <c r="K24" s="29">
        <f t="shared" si="0"/>
        <v>98.048436887941534</v>
      </c>
      <c r="L24" s="26">
        <v>2</v>
      </c>
      <c r="M24" s="30">
        <f t="shared" si="5"/>
        <v>196.09687377588307</v>
      </c>
      <c r="N24" s="26">
        <v>2</v>
      </c>
      <c r="O24" s="32">
        <v>1</v>
      </c>
      <c r="P24" s="26">
        <f t="shared" si="6"/>
        <v>2</v>
      </c>
      <c r="Q24" s="102">
        <f t="shared" si="4"/>
        <v>392.19374755176614</v>
      </c>
      <c r="R24" s="9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</row>
    <row r="25" spans="1:821" s="39" customFormat="1" ht="24.75" customHeight="1" x14ac:dyDescent="0.3">
      <c r="A25" s="146"/>
      <c r="B25" s="24" t="s">
        <v>71</v>
      </c>
      <c r="C25" s="148"/>
      <c r="D25" s="25" t="s">
        <v>14</v>
      </c>
      <c r="E25" s="32" t="s">
        <v>34</v>
      </c>
      <c r="F25" s="27">
        <v>96723.06</v>
      </c>
      <c r="G25" s="27">
        <f t="shared" si="1"/>
        <v>32073.366696000001</v>
      </c>
      <c r="H25" s="27">
        <f t="shared" si="2"/>
        <v>128796.42669599999</v>
      </c>
      <c r="I25" s="27">
        <f t="shared" si="3"/>
        <v>32199.106673999999</v>
      </c>
      <c r="J25" s="28">
        <v>1642</v>
      </c>
      <c r="K25" s="29">
        <f t="shared" si="0"/>
        <v>98.048436887941534</v>
      </c>
      <c r="L25" s="26">
        <v>2</v>
      </c>
      <c r="M25" s="30">
        <f t="shared" si="5"/>
        <v>196.09687377588307</v>
      </c>
      <c r="N25" s="26">
        <v>2</v>
      </c>
      <c r="O25" s="32">
        <v>1</v>
      </c>
      <c r="P25" s="26">
        <f t="shared" si="6"/>
        <v>2</v>
      </c>
      <c r="Q25" s="102">
        <f t="shared" si="4"/>
        <v>392.19374755176614</v>
      </c>
      <c r="R25" s="9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</row>
    <row r="26" spans="1:821" s="39" customFormat="1" ht="24.75" customHeight="1" x14ac:dyDescent="0.3">
      <c r="A26" s="146"/>
      <c r="B26" s="24" t="s">
        <v>72</v>
      </c>
      <c r="C26" s="148"/>
      <c r="D26" s="25" t="s">
        <v>14</v>
      </c>
      <c r="E26" s="32" t="s">
        <v>34</v>
      </c>
      <c r="F26" s="27">
        <v>92709.88</v>
      </c>
      <c r="G26" s="27">
        <f t="shared" si="1"/>
        <v>30742.596208000003</v>
      </c>
      <c r="H26" s="27">
        <f t="shared" si="2"/>
        <v>123452.47620800001</v>
      </c>
      <c r="I26" s="27">
        <f t="shared" si="3"/>
        <v>30863.119052000002</v>
      </c>
      <c r="J26" s="28">
        <v>1642</v>
      </c>
      <c r="K26" s="29">
        <f t="shared" si="0"/>
        <v>93.980265079171744</v>
      </c>
      <c r="L26" s="26">
        <v>2</v>
      </c>
      <c r="M26" s="30">
        <f t="shared" si="5"/>
        <v>187.96053015834349</v>
      </c>
      <c r="N26" s="26">
        <v>2</v>
      </c>
      <c r="O26" s="32">
        <v>1</v>
      </c>
      <c r="P26" s="26">
        <f t="shared" si="6"/>
        <v>2</v>
      </c>
      <c r="Q26" s="102">
        <f t="shared" si="4"/>
        <v>375.92106031668698</v>
      </c>
      <c r="R26" s="9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</row>
    <row r="27" spans="1:821" s="39" customFormat="1" ht="24.75" customHeight="1" x14ac:dyDescent="0.3">
      <c r="A27" s="146"/>
      <c r="B27" s="24" t="s">
        <v>73</v>
      </c>
      <c r="C27" s="148"/>
      <c r="D27" s="25" t="s">
        <v>14</v>
      </c>
      <c r="E27" s="32" t="s">
        <v>34</v>
      </c>
      <c r="F27" s="27">
        <v>92709.88</v>
      </c>
      <c r="G27" s="27">
        <f t="shared" si="1"/>
        <v>30742.596208000003</v>
      </c>
      <c r="H27" s="27">
        <f t="shared" si="2"/>
        <v>123452.47620800001</v>
      </c>
      <c r="I27" s="27">
        <f t="shared" si="3"/>
        <v>30863.119052000002</v>
      </c>
      <c r="J27" s="28">
        <v>1642</v>
      </c>
      <c r="K27" s="29">
        <f t="shared" si="0"/>
        <v>93.980265079171744</v>
      </c>
      <c r="L27" s="26">
        <v>2</v>
      </c>
      <c r="M27" s="30">
        <f t="shared" si="5"/>
        <v>187.96053015834349</v>
      </c>
      <c r="N27" s="26">
        <v>2</v>
      </c>
      <c r="O27" s="32">
        <v>1</v>
      </c>
      <c r="P27" s="26">
        <f t="shared" si="6"/>
        <v>2</v>
      </c>
      <c r="Q27" s="102">
        <f t="shared" si="4"/>
        <v>375.92106031668698</v>
      </c>
      <c r="R27" s="9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</row>
    <row r="28" spans="1:821" s="39" customFormat="1" ht="24.75" customHeight="1" x14ac:dyDescent="0.3">
      <c r="A28" s="146"/>
      <c r="B28" s="24" t="s">
        <v>74</v>
      </c>
      <c r="C28" s="148"/>
      <c r="D28" s="25" t="s">
        <v>14</v>
      </c>
      <c r="E28" s="32" t="s">
        <v>34</v>
      </c>
      <c r="F28" s="27">
        <v>92709.88</v>
      </c>
      <c r="G28" s="27">
        <f t="shared" si="1"/>
        <v>30742.596208000003</v>
      </c>
      <c r="H28" s="27">
        <f t="shared" si="2"/>
        <v>123452.47620800001</v>
      </c>
      <c r="I28" s="27">
        <f t="shared" si="3"/>
        <v>30863.119052000002</v>
      </c>
      <c r="J28" s="28">
        <v>1642</v>
      </c>
      <c r="K28" s="29">
        <f t="shared" si="0"/>
        <v>93.980265079171744</v>
      </c>
      <c r="L28" s="26">
        <v>2</v>
      </c>
      <c r="M28" s="30">
        <f t="shared" si="5"/>
        <v>187.96053015834349</v>
      </c>
      <c r="N28" s="26">
        <v>2</v>
      </c>
      <c r="O28" s="32">
        <v>1</v>
      </c>
      <c r="P28" s="26">
        <f t="shared" si="6"/>
        <v>2</v>
      </c>
      <c r="Q28" s="102">
        <f t="shared" si="4"/>
        <v>375.92106031668698</v>
      </c>
      <c r="R28" s="90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</row>
    <row r="29" spans="1:821" s="39" customFormat="1" ht="24.75" customHeight="1" x14ac:dyDescent="0.3">
      <c r="A29" s="146"/>
      <c r="B29" s="24" t="s">
        <v>75</v>
      </c>
      <c r="C29" s="148"/>
      <c r="D29" s="25" t="s">
        <v>14</v>
      </c>
      <c r="E29" s="32" t="s">
        <v>34</v>
      </c>
      <c r="F29" s="27">
        <v>92709.88</v>
      </c>
      <c r="G29" s="27">
        <f t="shared" si="1"/>
        <v>30742.596208000003</v>
      </c>
      <c r="H29" s="27">
        <f t="shared" si="2"/>
        <v>123452.47620800001</v>
      </c>
      <c r="I29" s="27">
        <f t="shared" si="3"/>
        <v>30863.119052000002</v>
      </c>
      <c r="J29" s="28">
        <v>1642</v>
      </c>
      <c r="K29" s="29">
        <f t="shared" si="0"/>
        <v>93.980265079171744</v>
      </c>
      <c r="L29" s="26">
        <v>2</v>
      </c>
      <c r="M29" s="30">
        <f t="shared" si="5"/>
        <v>187.96053015834349</v>
      </c>
      <c r="N29" s="26">
        <v>2</v>
      </c>
      <c r="O29" s="32">
        <v>1</v>
      </c>
      <c r="P29" s="26">
        <f t="shared" si="6"/>
        <v>2</v>
      </c>
      <c r="Q29" s="102">
        <f t="shared" si="4"/>
        <v>375.92106031668698</v>
      </c>
      <c r="R29" s="9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</row>
    <row r="30" spans="1:821" s="39" customFormat="1" ht="24.75" customHeight="1" x14ac:dyDescent="0.3">
      <c r="A30" s="146"/>
      <c r="B30" s="24" t="s">
        <v>77</v>
      </c>
      <c r="C30" s="148"/>
      <c r="D30" s="25" t="s">
        <v>14</v>
      </c>
      <c r="E30" s="32" t="s">
        <v>34</v>
      </c>
      <c r="F30" s="27">
        <v>92709.88</v>
      </c>
      <c r="G30" s="27">
        <f t="shared" si="1"/>
        <v>30742.596208000003</v>
      </c>
      <c r="H30" s="27">
        <f t="shared" si="2"/>
        <v>123452.47620800001</v>
      </c>
      <c r="I30" s="27">
        <f t="shared" si="3"/>
        <v>30863.119052000002</v>
      </c>
      <c r="J30" s="28">
        <v>1642</v>
      </c>
      <c r="K30" s="29">
        <f t="shared" si="0"/>
        <v>93.980265079171744</v>
      </c>
      <c r="L30" s="26">
        <v>2</v>
      </c>
      <c r="M30" s="30">
        <f t="shared" si="5"/>
        <v>187.96053015834349</v>
      </c>
      <c r="N30" s="26">
        <v>2</v>
      </c>
      <c r="O30" s="32">
        <v>1</v>
      </c>
      <c r="P30" s="26">
        <f t="shared" si="6"/>
        <v>2</v>
      </c>
      <c r="Q30" s="102">
        <f t="shared" si="4"/>
        <v>375.92106031668698</v>
      </c>
      <c r="R30" s="90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</row>
    <row r="31" spans="1:821" s="39" customFormat="1" ht="24.75" customHeight="1" x14ac:dyDescent="0.3">
      <c r="A31" s="146"/>
      <c r="B31" s="24" t="s">
        <v>76</v>
      </c>
      <c r="C31" s="148"/>
      <c r="D31" s="25" t="s">
        <v>14</v>
      </c>
      <c r="E31" s="32" t="s">
        <v>34</v>
      </c>
      <c r="F31" s="27">
        <v>92709.88</v>
      </c>
      <c r="G31" s="27">
        <f t="shared" si="1"/>
        <v>30742.596208000003</v>
      </c>
      <c r="H31" s="27">
        <f t="shared" si="2"/>
        <v>123452.47620800001</v>
      </c>
      <c r="I31" s="27">
        <f t="shared" si="3"/>
        <v>30863.119052000002</v>
      </c>
      <c r="J31" s="28">
        <v>1642</v>
      </c>
      <c r="K31" s="29">
        <f t="shared" si="0"/>
        <v>93.980265079171744</v>
      </c>
      <c r="L31" s="26">
        <v>2</v>
      </c>
      <c r="M31" s="30">
        <f t="shared" si="5"/>
        <v>187.96053015834349</v>
      </c>
      <c r="N31" s="26">
        <v>2</v>
      </c>
      <c r="O31" s="32">
        <v>1</v>
      </c>
      <c r="P31" s="26">
        <f t="shared" si="6"/>
        <v>2</v>
      </c>
      <c r="Q31" s="102">
        <f t="shared" si="4"/>
        <v>375.92106031668698</v>
      </c>
      <c r="R31" s="9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</row>
    <row r="32" spans="1:821" s="39" customFormat="1" ht="24.75" customHeight="1" x14ac:dyDescent="0.3">
      <c r="A32" s="146"/>
      <c r="B32" s="24" t="s">
        <v>78</v>
      </c>
      <c r="C32" s="148"/>
      <c r="D32" s="25" t="s">
        <v>14</v>
      </c>
      <c r="E32" s="32" t="s">
        <v>34</v>
      </c>
      <c r="F32" s="27">
        <v>92709.88</v>
      </c>
      <c r="G32" s="27">
        <f t="shared" si="1"/>
        <v>30742.596208000003</v>
      </c>
      <c r="H32" s="27">
        <f t="shared" si="2"/>
        <v>123452.47620800001</v>
      </c>
      <c r="I32" s="27">
        <f t="shared" si="3"/>
        <v>30863.119052000002</v>
      </c>
      <c r="J32" s="28">
        <v>1642</v>
      </c>
      <c r="K32" s="29">
        <f t="shared" si="0"/>
        <v>93.980265079171744</v>
      </c>
      <c r="L32" s="26">
        <v>2</v>
      </c>
      <c r="M32" s="30">
        <f t="shared" si="5"/>
        <v>187.96053015834349</v>
      </c>
      <c r="N32" s="26">
        <v>2</v>
      </c>
      <c r="O32" s="32">
        <v>1</v>
      </c>
      <c r="P32" s="26">
        <f t="shared" si="6"/>
        <v>2</v>
      </c>
      <c r="Q32" s="102">
        <f t="shared" si="4"/>
        <v>375.92106031668698</v>
      </c>
      <c r="R32" s="90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</row>
    <row r="33" spans="1:821" s="39" customFormat="1" ht="24.75" customHeight="1" x14ac:dyDescent="0.3">
      <c r="A33" s="146"/>
      <c r="B33" s="24" t="s">
        <v>79</v>
      </c>
      <c r="C33" s="148"/>
      <c r="D33" s="25" t="s">
        <v>14</v>
      </c>
      <c r="E33" s="32" t="s">
        <v>34</v>
      </c>
      <c r="F33" s="27">
        <v>92709.88</v>
      </c>
      <c r="G33" s="27">
        <f t="shared" si="1"/>
        <v>30742.596208000003</v>
      </c>
      <c r="H33" s="27">
        <f t="shared" si="2"/>
        <v>123452.47620800001</v>
      </c>
      <c r="I33" s="27">
        <f t="shared" si="3"/>
        <v>30863.119052000002</v>
      </c>
      <c r="J33" s="28">
        <v>1642</v>
      </c>
      <c r="K33" s="29">
        <f t="shared" si="0"/>
        <v>93.980265079171744</v>
      </c>
      <c r="L33" s="26">
        <v>2</v>
      </c>
      <c r="M33" s="30">
        <f t="shared" si="5"/>
        <v>187.96053015834349</v>
      </c>
      <c r="N33" s="26">
        <v>2</v>
      </c>
      <c r="O33" s="32">
        <v>1</v>
      </c>
      <c r="P33" s="26">
        <f t="shared" si="6"/>
        <v>2</v>
      </c>
      <c r="Q33" s="102">
        <f t="shared" si="4"/>
        <v>375.92106031668698</v>
      </c>
      <c r="R33" s="9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</row>
    <row r="34" spans="1:821" s="39" customFormat="1" ht="24.75" customHeight="1" x14ac:dyDescent="0.3">
      <c r="A34" s="146"/>
      <c r="B34" s="24" t="s">
        <v>80</v>
      </c>
      <c r="C34" s="148"/>
      <c r="D34" s="25" t="s">
        <v>14</v>
      </c>
      <c r="E34" s="32" t="s">
        <v>34</v>
      </c>
      <c r="F34" s="27">
        <v>92709.88</v>
      </c>
      <c r="G34" s="27">
        <f t="shared" si="1"/>
        <v>30742.596208000003</v>
      </c>
      <c r="H34" s="27">
        <f t="shared" si="2"/>
        <v>123452.47620800001</v>
      </c>
      <c r="I34" s="27">
        <f t="shared" si="3"/>
        <v>30863.119052000002</v>
      </c>
      <c r="J34" s="28">
        <v>1642</v>
      </c>
      <c r="K34" s="29">
        <f t="shared" si="0"/>
        <v>93.980265079171744</v>
      </c>
      <c r="L34" s="26">
        <v>2</v>
      </c>
      <c r="M34" s="30">
        <f t="shared" si="5"/>
        <v>187.96053015834349</v>
      </c>
      <c r="N34" s="26">
        <v>2</v>
      </c>
      <c r="O34" s="32">
        <v>1</v>
      </c>
      <c r="P34" s="26">
        <f t="shared" si="6"/>
        <v>2</v>
      </c>
      <c r="Q34" s="102">
        <f t="shared" si="4"/>
        <v>375.92106031668698</v>
      </c>
      <c r="R34" s="9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</row>
    <row r="35" spans="1:821" s="39" customFormat="1" ht="24.75" customHeight="1" x14ac:dyDescent="0.3">
      <c r="A35" s="103"/>
      <c r="B35" s="24" t="s">
        <v>139</v>
      </c>
      <c r="C35" s="148"/>
      <c r="D35" s="25" t="s">
        <v>14</v>
      </c>
      <c r="E35" s="32" t="s">
        <v>34</v>
      </c>
      <c r="F35" s="27">
        <v>92709.88</v>
      </c>
      <c r="G35" s="27">
        <f t="shared" si="1"/>
        <v>30742.596208000003</v>
      </c>
      <c r="H35" s="27">
        <f t="shared" si="2"/>
        <v>123452.47620800001</v>
      </c>
      <c r="I35" s="27">
        <f t="shared" si="3"/>
        <v>30863.119052000002</v>
      </c>
      <c r="J35" s="28">
        <v>1642</v>
      </c>
      <c r="K35" s="29">
        <f t="shared" si="0"/>
        <v>93.980265079171744</v>
      </c>
      <c r="L35" s="26">
        <v>2</v>
      </c>
      <c r="M35" s="30">
        <f t="shared" si="5"/>
        <v>187.96053015834349</v>
      </c>
      <c r="N35" s="26">
        <v>2</v>
      </c>
      <c r="O35" s="32">
        <v>1</v>
      </c>
      <c r="P35" s="26">
        <f t="shared" si="6"/>
        <v>2</v>
      </c>
      <c r="Q35" s="102">
        <f t="shared" si="4"/>
        <v>375.92106031668698</v>
      </c>
      <c r="R35" s="9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</row>
    <row r="36" spans="1:821" s="39" customFormat="1" ht="24.75" customHeight="1" x14ac:dyDescent="0.3">
      <c r="A36" s="103"/>
      <c r="B36" s="24" t="s">
        <v>140</v>
      </c>
      <c r="C36" s="148"/>
      <c r="D36" s="25" t="s">
        <v>14</v>
      </c>
      <c r="E36" s="32" t="s">
        <v>34</v>
      </c>
      <c r="F36" s="27">
        <v>92709.88</v>
      </c>
      <c r="G36" s="27">
        <f t="shared" ref="G36" si="7">F36*0.3316</f>
        <v>30742.596208000003</v>
      </c>
      <c r="H36" s="27">
        <f t="shared" ref="H36" si="8">F36+G36</f>
        <v>123452.47620800001</v>
      </c>
      <c r="I36" s="27">
        <f t="shared" ref="I36" si="9">H36*0.25</f>
        <v>30863.119052000002</v>
      </c>
      <c r="J36" s="28">
        <v>1642</v>
      </c>
      <c r="K36" s="29">
        <f t="shared" ref="K36" si="10">(H36+I36)/J36</f>
        <v>93.980265079171744</v>
      </c>
      <c r="L36" s="26">
        <v>2</v>
      </c>
      <c r="M36" s="30">
        <f t="shared" ref="M36" si="11">K36*L36</f>
        <v>187.96053015834349</v>
      </c>
      <c r="N36" s="26">
        <v>2</v>
      </c>
      <c r="O36" s="32">
        <v>1</v>
      </c>
      <c r="P36" s="26">
        <f t="shared" ref="P36" si="12">O36*N36</f>
        <v>2</v>
      </c>
      <c r="Q36" s="102">
        <f t="shared" ref="Q36" si="13">P36*M36</f>
        <v>375.92106031668698</v>
      </c>
      <c r="R36" s="90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</row>
    <row r="37" spans="1:821" s="39" customFormat="1" ht="24.75" customHeight="1" x14ac:dyDescent="0.3">
      <c r="A37" s="113"/>
      <c r="B37" s="24" t="s">
        <v>159</v>
      </c>
      <c r="C37" s="148"/>
      <c r="D37" s="25" t="s">
        <v>14</v>
      </c>
      <c r="E37" s="32" t="s">
        <v>34</v>
      </c>
      <c r="F37" s="27">
        <v>92709.88</v>
      </c>
      <c r="G37" s="27">
        <f t="shared" ref="G37" si="14">F37*0.3316</f>
        <v>30742.596208000003</v>
      </c>
      <c r="H37" s="27">
        <f t="shared" ref="H37" si="15">F37+G37</f>
        <v>123452.47620800001</v>
      </c>
      <c r="I37" s="27">
        <f t="shared" ref="I37" si="16">H37*0.25</f>
        <v>30863.119052000002</v>
      </c>
      <c r="J37" s="28">
        <v>1642</v>
      </c>
      <c r="K37" s="29">
        <f t="shared" ref="K37" si="17">(H37+I37)/J37</f>
        <v>93.980265079171744</v>
      </c>
      <c r="L37" s="26">
        <v>2</v>
      </c>
      <c r="M37" s="30">
        <f t="shared" ref="M37" si="18">K37*L37</f>
        <v>187.96053015834349</v>
      </c>
      <c r="N37" s="26">
        <v>2</v>
      </c>
      <c r="O37" s="32">
        <v>1</v>
      </c>
      <c r="P37" s="26">
        <f t="shared" ref="P37" si="19">O37*N37</f>
        <v>2</v>
      </c>
      <c r="Q37" s="102">
        <f t="shared" ref="Q37" si="20">P37*M37</f>
        <v>375.92106031668698</v>
      </c>
      <c r="R37" s="90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</row>
    <row r="38" spans="1:821" s="39" customFormat="1" ht="35" x14ac:dyDescent="0.3">
      <c r="A38" s="104" t="s">
        <v>5</v>
      </c>
      <c r="B38" s="24" t="s">
        <v>81</v>
      </c>
      <c r="C38" s="149"/>
      <c r="D38" s="25" t="s">
        <v>14</v>
      </c>
      <c r="E38" s="32" t="s">
        <v>85</v>
      </c>
      <c r="F38" s="27">
        <v>63767.519999999997</v>
      </c>
      <c r="G38" s="27">
        <f t="shared" ref="G38" si="21">F38*0.3316</f>
        <v>21145.309632</v>
      </c>
      <c r="H38" s="27">
        <f t="shared" ref="H38" si="22">F38+G38</f>
        <v>84912.829631999994</v>
      </c>
      <c r="I38" s="27">
        <f t="shared" ref="I38" si="23">H38*0.25</f>
        <v>21228.207407999998</v>
      </c>
      <c r="J38" s="28">
        <v>1642</v>
      </c>
      <c r="K38" s="29">
        <f t="shared" ref="K38" si="24">(H38+I38)/J38</f>
        <v>64.641313666260658</v>
      </c>
      <c r="L38" s="26">
        <v>2</v>
      </c>
      <c r="M38" s="30">
        <f t="shared" ref="M38" si="25">K38*L38</f>
        <v>129.28262733252132</v>
      </c>
      <c r="N38" s="26">
        <v>2</v>
      </c>
      <c r="O38" s="32">
        <v>1</v>
      </c>
      <c r="P38" s="26">
        <f t="shared" ref="P38" si="26">O38*N38</f>
        <v>2</v>
      </c>
      <c r="Q38" s="102">
        <f t="shared" ref="Q38" si="27">P38*M38</f>
        <v>258.56525466504263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</row>
    <row r="39" spans="1:821" s="39" customFormat="1" ht="14" customHeight="1" thickBot="1" x14ac:dyDescent="0.35">
      <c r="A39" s="137" t="s">
        <v>37</v>
      </c>
      <c r="B39" s="138"/>
      <c r="C39" s="105"/>
      <c r="D39" s="105"/>
      <c r="E39" s="73"/>
      <c r="F39" s="74"/>
      <c r="G39" s="106"/>
      <c r="H39" s="106"/>
      <c r="I39" s="106"/>
      <c r="J39" s="74"/>
      <c r="K39" s="74"/>
      <c r="L39" s="73"/>
      <c r="M39" s="73"/>
      <c r="N39" s="73"/>
      <c r="O39" s="107">
        <f>SUM(O6:O38)</f>
        <v>33</v>
      </c>
      <c r="P39" s="75"/>
      <c r="Q39" s="108">
        <f>SUM(Q6:Q38)</f>
        <v>12811.748949695491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</row>
    <row r="40" spans="1:821" s="3" customFormat="1" ht="36.5" customHeight="1" thickBot="1" x14ac:dyDescent="0.35">
      <c r="A40" s="109"/>
      <c r="B40" s="94"/>
      <c r="C40" s="94"/>
      <c r="D40" s="94"/>
      <c r="E40" s="110"/>
      <c r="F40" s="94"/>
      <c r="G40" s="94"/>
      <c r="H40" s="94"/>
      <c r="I40" s="94"/>
      <c r="J40" s="95"/>
      <c r="K40" s="95"/>
      <c r="L40" s="95"/>
      <c r="M40" s="94"/>
      <c r="N40" s="94"/>
      <c r="O40" s="95"/>
      <c r="P40" s="96"/>
      <c r="Q40" s="111"/>
    </row>
    <row r="41" spans="1:821" s="18" customFormat="1" ht="17" customHeight="1" x14ac:dyDescent="0.3">
      <c r="A41" s="125" t="s">
        <v>3</v>
      </c>
      <c r="B41" s="124" t="s">
        <v>4</v>
      </c>
      <c r="C41" s="124" t="s">
        <v>16</v>
      </c>
      <c r="D41" s="114" t="s">
        <v>13</v>
      </c>
      <c r="E41" s="124" t="s">
        <v>0</v>
      </c>
      <c r="F41" s="124" t="s">
        <v>7</v>
      </c>
      <c r="G41" s="124"/>
      <c r="H41" s="124"/>
      <c r="I41" s="124"/>
      <c r="J41" s="124"/>
      <c r="K41" s="124"/>
      <c r="L41" s="114" t="s">
        <v>21</v>
      </c>
      <c r="M41" s="114" t="s">
        <v>8</v>
      </c>
      <c r="N41" s="114" t="s">
        <v>20</v>
      </c>
      <c r="O41" s="114" t="s">
        <v>17</v>
      </c>
      <c r="P41" s="114" t="s">
        <v>18</v>
      </c>
      <c r="Q41" s="116" t="s">
        <v>19</v>
      </c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  <c r="IW41" s="91"/>
      <c r="IX41" s="91"/>
      <c r="IY41" s="91"/>
      <c r="IZ41" s="91"/>
      <c r="JA41" s="91"/>
      <c r="JB41" s="91"/>
      <c r="JC41" s="91"/>
      <c r="JD41" s="91"/>
      <c r="JE41" s="91"/>
      <c r="JF41" s="91"/>
      <c r="JG41" s="91"/>
      <c r="JH41" s="91"/>
      <c r="JI41" s="91"/>
      <c r="JJ41" s="91"/>
      <c r="JK41" s="91"/>
      <c r="JL41" s="91"/>
      <c r="JM41" s="91"/>
      <c r="JN41" s="91"/>
      <c r="JO41" s="91"/>
      <c r="JP41" s="91"/>
      <c r="JQ41" s="91"/>
      <c r="JR41" s="91"/>
      <c r="JS41" s="91"/>
      <c r="JT41" s="91"/>
      <c r="JU41" s="91"/>
      <c r="JV41" s="91"/>
      <c r="JW41" s="91"/>
      <c r="JX41" s="91"/>
      <c r="JY41" s="91"/>
      <c r="JZ41" s="91"/>
      <c r="KA41" s="91"/>
      <c r="KB41" s="91"/>
      <c r="KC41" s="91"/>
      <c r="KD41" s="91"/>
      <c r="KE41" s="91"/>
      <c r="KF41" s="91"/>
      <c r="KG41" s="91"/>
      <c r="KH41" s="91"/>
      <c r="KI41" s="91"/>
      <c r="KJ41" s="91"/>
      <c r="KK41" s="91"/>
      <c r="KL41" s="91"/>
      <c r="KM41" s="91"/>
      <c r="KN41" s="91"/>
      <c r="KO41" s="91"/>
      <c r="KP41" s="91"/>
      <c r="KQ41" s="91"/>
      <c r="KR41" s="91"/>
      <c r="KS41" s="91"/>
      <c r="KT41" s="91"/>
      <c r="KU41" s="91"/>
      <c r="KV41" s="91"/>
      <c r="KW41" s="91"/>
      <c r="KX41" s="91"/>
      <c r="KY41" s="91"/>
      <c r="KZ41" s="91"/>
      <c r="LA41" s="91"/>
      <c r="LB41" s="91"/>
      <c r="LC41" s="91"/>
      <c r="LD41" s="91"/>
      <c r="LE41" s="91"/>
      <c r="LF41" s="91"/>
      <c r="LG41" s="91"/>
      <c r="LH41" s="91"/>
      <c r="LI41" s="91"/>
      <c r="LJ41" s="91"/>
      <c r="LK41" s="91"/>
      <c r="LL41" s="91"/>
      <c r="LM41" s="91"/>
      <c r="LN41" s="91"/>
      <c r="LO41" s="91"/>
      <c r="LP41" s="91"/>
      <c r="LQ41" s="91"/>
      <c r="LR41" s="91"/>
      <c r="LS41" s="91"/>
      <c r="LT41" s="91"/>
      <c r="LU41" s="91"/>
      <c r="LV41" s="91"/>
      <c r="LW41" s="91"/>
      <c r="LX41" s="91"/>
      <c r="LY41" s="91"/>
      <c r="LZ41" s="91"/>
      <c r="MA41" s="91"/>
      <c r="MB41" s="91"/>
      <c r="MC41" s="91"/>
      <c r="MD41" s="91"/>
      <c r="ME41" s="91"/>
      <c r="MF41" s="91"/>
      <c r="MG41" s="91"/>
      <c r="MH41" s="91"/>
      <c r="MI41" s="91"/>
      <c r="MJ41" s="91"/>
      <c r="MK41" s="91"/>
      <c r="ML41" s="91"/>
      <c r="MM41" s="91"/>
      <c r="MN41" s="91"/>
      <c r="MO41" s="91"/>
      <c r="MP41" s="91"/>
      <c r="MQ41" s="91"/>
      <c r="MR41" s="91"/>
      <c r="MS41" s="91"/>
      <c r="MT41" s="91"/>
      <c r="MU41" s="91"/>
      <c r="MV41" s="91"/>
      <c r="MW41" s="91"/>
      <c r="MX41" s="91"/>
      <c r="MY41" s="91"/>
      <c r="MZ41" s="91"/>
      <c r="NA41" s="91"/>
      <c r="NB41" s="91"/>
      <c r="NC41" s="91"/>
      <c r="ND41" s="91"/>
      <c r="NE41" s="91"/>
      <c r="NF41" s="91"/>
      <c r="NG41" s="91"/>
      <c r="NH41" s="91"/>
      <c r="NI41" s="91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1"/>
      <c r="NX41" s="91"/>
      <c r="NY41" s="91"/>
      <c r="NZ41" s="91"/>
      <c r="OA41" s="91"/>
      <c r="OB41" s="91"/>
      <c r="OC41" s="91"/>
      <c r="OD41" s="91"/>
      <c r="OE41" s="91"/>
      <c r="OF41" s="91"/>
      <c r="OG41" s="91"/>
      <c r="OH41" s="91"/>
      <c r="OI41" s="91"/>
      <c r="OJ41" s="91"/>
      <c r="OK41" s="91"/>
      <c r="OL41" s="91"/>
      <c r="OM41" s="91"/>
      <c r="ON41" s="91"/>
      <c r="OO41" s="91"/>
      <c r="OP41" s="91"/>
      <c r="OQ41" s="91"/>
      <c r="OR41" s="91"/>
      <c r="OS41" s="91"/>
      <c r="OT41" s="91"/>
      <c r="OU41" s="91"/>
      <c r="OV41" s="91"/>
      <c r="OW41" s="91"/>
      <c r="OX41" s="91"/>
      <c r="OY41" s="91"/>
      <c r="OZ41" s="91"/>
      <c r="PA41" s="91"/>
      <c r="PB41" s="91"/>
      <c r="PC41" s="91"/>
      <c r="PD41" s="91"/>
      <c r="PE41" s="91"/>
      <c r="PF41" s="91"/>
      <c r="PG41" s="91"/>
      <c r="PH41" s="91"/>
      <c r="PI41" s="91"/>
      <c r="PJ41" s="91"/>
      <c r="PK41" s="91"/>
      <c r="PL41" s="91"/>
      <c r="PM41" s="91"/>
      <c r="PN41" s="91"/>
      <c r="PO41" s="91"/>
      <c r="PP41" s="91"/>
      <c r="PQ41" s="91"/>
      <c r="PR41" s="91"/>
      <c r="PS41" s="91"/>
      <c r="PT41" s="91"/>
      <c r="PU41" s="91"/>
      <c r="PV41" s="91"/>
      <c r="PW41" s="91"/>
      <c r="PX41" s="91"/>
      <c r="PY41" s="91"/>
      <c r="PZ41" s="91"/>
      <c r="QA41" s="91"/>
      <c r="QB41" s="91"/>
      <c r="QC41" s="91"/>
      <c r="QD41" s="91"/>
      <c r="QE41" s="91"/>
      <c r="QF41" s="91"/>
      <c r="QG41" s="91"/>
      <c r="QH41" s="91"/>
      <c r="QI41" s="91"/>
      <c r="QJ41" s="91"/>
      <c r="QK41" s="91"/>
      <c r="QL41" s="91"/>
      <c r="QM41" s="91"/>
      <c r="QN41" s="91"/>
      <c r="QO41" s="91"/>
      <c r="QP41" s="91"/>
      <c r="QQ41" s="91"/>
      <c r="QR41" s="91"/>
      <c r="QS41" s="91"/>
      <c r="QT41" s="91"/>
      <c r="QU41" s="91"/>
      <c r="QV41" s="91"/>
      <c r="QW41" s="91"/>
      <c r="QX41" s="91"/>
      <c r="QY41" s="91"/>
      <c r="QZ41" s="91"/>
      <c r="RA41" s="91"/>
      <c r="RB41" s="91"/>
      <c r="RC41" s="91"/>
      <c r="RD41" s="91"/>
      <c r="RE41" s="91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91"/>
      <c r="RQ41" s="91"/>
      <c r="RR41" s="91"/>
      <c r="RS41" s="91"/>
      <c r="RT41" s="91"/>
      <c r="RU41" s="91"/>
      <c r="RV41" s="91"/>
      <c r="RW41" s="91"/>
      <c r="RX41" s="91"/>
      <c r="RY41" s="91"/>
      <c r="RZ41" s="91"/>
      <c r="SA41" s="91"/>
      <c r="SB41" s="91"/>
      <c r="SC41" s="91"/>
      <c r="SD41" s="91"/>
      <c r="SE41" s="91"/>
      <c r="SF41" s="91"/>
      <c r="SG41" s="91"/>
      <c r="SH41" s="91"/>
      <c r="SI41" s="91"/>
      <c r="SJ41" s="91"/>
      <c r="SK41" s="91"/>
      <c r="SL41" s="91"/>
      <c r="SM41" s="91"/>
      <c r="SN41" s="91"/>
      <c r="SO41" s="91"/>
      <c r="SP41" s="91"/>
      <c r="SQ41" s="91"/>
      <c r="SR41" s="91"/>
      <c r="SS41" s="91"/>
      <c r="ST41" s="91"/>
      <c r="SU41" s="91"/>
      <c r="SV41" s="91"/>
      <c r="SW41" s="91"/>
      <c r="SX41" s="91"/>
      <c r="SY41" s="91"/>
      <c r="SZ41" s="91"/>
      <c r="TA41" s="91"/>
      <c r="TB41" s="91"/>
      <c r="TC41" s="91"/>
      <c r="TD41" s="91"/>
      <c r="TE41" s="91"/>
      <c r="TF41" s="91"/>
      <c r="TG41" s="91"/>
      <c r="TH41" s="91"/>
      <c r="TI41" s="91"/>
      <c r="TJ41" s="91"/>
      <c r="TK41" s="91"/>
      <c r="TL41" s="91"/>
      <c r="TM41" s="91"/>
      <c r="TN41" s="91"/>
      <c r="TO41" s="91"/>
      <c r="TP41" s="91"/>
      <c r="TQ41" s="91"/>
      <c r="TR41" s="91"/>
      <c r="TS41" s="91"/>
      <c r="TT41" s="91"/>
      <c r="TU41" s="91"/>
      <c r="TV41" s="91"/>
      <c r="TW41" s="91"/>
      <c r="TX41" s="91"/>
      <c r="TY41" s="91"/>
      <c r="TZ41" s="91"/>
      <c r="UA41" s="91"/>
      <c r="UB41" s="91"/>
      <c r="UC41" s="91"/>
      <c r="UD41" s="91"/>
      <c r="UE41" s="91"/>
      <c r="UF41" s="91"/>
      <c r="UG41" s="91"/>
      <c r="UH41" s="91"/>
      <c r="UI41" s="91"/>
      <c r="UJ41" s="91"/>
      <c r="UK41" s="91"/>
      <c r="UL41" s="91"/>
      <c r="UM41" s="91"/>
      <c r="UN41" s="91"/>
      <c r="UO41" s="91"/>
      <c r="UP41" s="91"/>
      <c r="UQ41" s="91"/>
      <c r="UR41" s="91"/>
      <c r="US41" s="91"/>
      <c r="UT41" s="91"/>
      <c r="UU41" s="91"/>
      <c r="UV41" s="91"/>
      <c r="UW41" s="91"/>
      <c r="UX41" s="91"/>
      <c r="UY41" s="91"/>
      <c r="UZ41" s="91"/>
      <c r="VA41" s="91"/>
      <c r="VB41" s="91"/>
      <c r="VC41" s="91"/>
      <c r="VD41" s="91"/>
      <c r="VE41" s="91"/>
      <c r="VF41" s="91"/>
      <c r="VG41" s="91"/>
      <c r="VH41" s="91"/>
      <c r="VI41" s="91"/>
      <c r="VJ41" s="91"/>
      <c r="VK41" s="91"/>
      <c r="VL41" s="91"/>
      <c r="VM41" s="91"/>
      <c r="VN41" s="91"/>
      <c r="VO41" s="91"/>
      <c r="VP41" s="91"/>
      <c r="VQ41" s="91"/>
      <c r="VR41" s="91"/>
      <c r="VS41" s="91"/>
      <c r="VT41" s="91"/>
      <c r="VU41" s="91"/>
      <c r="VV41" s="91"/>
      <c r="VW41" s="91"/>
      <c r="VX41" s="91"/>
      <c r="VY41" s="91"/>
      <c r="VZ41" s="91"/>
      <c r="WA41" s="91"/>
      <c r="WB41" s="91"/>
      <c r="WC41" s="91"/>
      <c r="WD41" s="91"/>
      <c r="WE41" s="91"/>
      <c r="WF41" s="91"/>
      <c r="WG41" s="91"/>
      <c r="WH41" s="91"/>
      <c r="WI41" s="91"/>
      <c r="WJ41" s="91"/>
      <c r="WK41" s="91"/>
      <c r="WL41" s="91"/>
      <c r="WM41" s="91"/>
      <c r="WN41" s="91"/>
      <c r="WO41" s="91"/>
      <c r="WP41" s="91"/>
      <c r="WQ41" s="91"/>
      <c r="WR41" s="91"/>
      <c r="WS41" s="91"/>
      <c r="WT41" s="91"/>
      <c r="WU41" s="91"/>
      <c r="WV41" s="91"/>
      <c r="WW41" s="91"/>
      <c r="WX41" s="91"/>
      <c r="WY41" s="91"/>
      <c r="WZ41" s="91"/>
      <c r="XA41" s="91"/>
      <c r="XB41" s="91"/>
      <c r="XC41" s="91"/>
      <c r="XD41" s="91"/>
      <c r="XE41" s="91"/>
      <c r="XF41" s="91"/>
      <c r="XG41" s="91"/>
      <c r="XH41" s="91"/>
      <c r="XI41" s="91"/>
      <c r="XJ41" s="91"/>
      <c r="XK41" s="91"/>
      <c r="XL41" s="91"/>
      <c r="XM41" s="91"/>
      <c r="XN41" s="91"/>
      <c r="XO41" s="91"/>
      <c r="XP41" s="91"/>
      <c r="XQ41" s="91"/>
      <c r="XR41" s="91"/>
      <c r="XS41" s="91"/>
      <c r="XT41" s="91"/>
      <c r="XU41" s="91"/>
      <c r="XV41" s="91"/>
      <c r="XW41" s="91"/>
      <c r="XX41" s="91"/>
      <c r="XY41" s="91"/>
      <c r="XZ41" s="91"/>
      <c r="YA41" s="91"/>
      <c r="YB41" s="91"/>
      <c r="YC41" s="91"/>
      <c r="YD41" s="91"/>
      <c r="YE41" s="91"/>
      <c r="YF41" s="91"/>
      <c r="YG41" s="91"/>
      <c r="YH41" s="91"/>
      <c r="YI41" s="91"/>
      <c r="YJ41" s="91"/>
      <c r="YK41" s="91"/>
      <c r="YL41" s="91"/>
      <c r="YM41" s="91"/>
      <c r="YN41" s="91"/>
      <c r="YO41" s="91"/>
      <c r="YP41" s="91"/>
      <c r="YQ41" s="91"/>
      <c r="YR41" s="91"/>
      <c r="YS41" s="91"/>
      <c r="YT41" s="91"/>
      <c r="YU41" s="91"/>
      <c r="YV41" s="91"/>
      <c r="YW41" s="91"/>
      <c r="YX41" s="91"/>
      <c r="YY41" s="91"/>
      <c r="YZ41" s="91"/>
      <c r="ZA41" s="91"/>
      <c r="ZB41" s="91"/>
      <c r="ZC41" s="91"/>
      <c r="ZD41" s="91"/>
      <c r="ZE41" s="91"/>
      <c r="ZF41" s="91"/>
      <c r="ZG41" s="91"/>
      <c r="ZH41" s="91"/>
      <c r="ZI41" s="91"/>
      <c r="ZJ41" s="91"/>
      <c r="ZK41" s="91"/>
      <c r="ZL41" s="91"/>
      <c r="ZM41" s="91"/>
      <c r="ZN41" s="91"/>
      <c r="ZO41" s="91"/>
      <c r="ZP41" s="91"/>
      <c r="ZQ41" s="91"/>
      <c r="ZR41" s="91"/>
      <c r="ZS41" s="91"/>
      <c r="ZT41" s="91"/>
      <c r="ZU41" s="91"/>
      <c r="ZV41" s="91"/>
      <c r="ZW41" s="91"/>
      <c r="ZX41" s="91"/>
      <c r="ZY41" s="91"/>
      <c r="ZZ41" s="91"/>
      <c r="AAA41" s="91"/>
      <c r="AAB41" s="91"/>
      <c r="AAC41" s="91"/>
      <c r="AAD41" s="91"/>
      <c r="AAE41" s="91"/>
      <c r="AAF41" s="91"/>
      <c r="AAG41" s="91"/>
      <c r="AAH41" s="91"/>
      <c r="AAI41" s="91"/>
      <c r="AAJ41" s="91"/>
      <c r="AAK41" s="91"/>
      <c r="AAL41" s="91"/>
      <c r="AAM41" s="91"/>
      <c r="AAN41" s="91"/>
      <c r="AAO41" s="91"/>
      <c r="AAP41" s="91"/>
      <c r="AAQ41" s="91"/>
      <c r="AAR41" s="91"/>
      <c r="AAS41" s="91"/>
      <c r="AAT41" s="91"/>
      <c r="AAU41" s="91"/>
      <c r="AAV41" s="91"/>
      <c r="AAW41" s="91"/>
      <c r="AAX41" s="91"/>
      <c r="AAY41" s="91"/>
      <c r="AAZ41" s="91"/>
      <c r="ABA41" s="91"/>
      <c r="ABB41" s="91"/>
      <c r="ABC41" s="91"/>
      <c r="ABD41" s="91"/>
      <c r="ABE41" s="91"/>
      <c r="ABF41" s="91"/>
      <c r="ABG41" s="91"/>
      <c r="ABH41" s="91"/>
      <c r="ABI41" s="91"/>
      <c r="ABJ41" s="91"/>
      <c r="ABK41" s="91"/>
      <c r="ABL41" s="91"/>
      <c r="ABM41" s="91"/>
      <c r="ABN41" s="91"/>
      <c r="ABO41" s="91"/>
      <c r="ABP41" s="91"/>
      <c r="ABQ41" s="91"/>
      <c r="ABR41" s="91"/>
      <c r="ABS41" s="91"/>
      <c r="ABT41" s="91"/>
      <c r="ABU41" s="91"/>
      <c r="ABV41" s="91"/>
      <c r="ABW41" s="91"/>
      <c r="ABX41" s="91"/>
      <c r="ABY41" s="91"/>
      <c r="ABZ41" s="91"/>
      <c r="ACA41" s="91"/>
      <c r="ACB41" s="91"/>
      <c r="ACC41" s="91"/>
      <c r="ACD41" s="91"/>
      <c r="ACE41" s="91"/>
      <c r="ACF41" s="91"/>
      <c r="ACG41" s="91"/>
      <c r="ACH41" s="91"/>
      <c r="ACI41" s="91"/>
      <c r="ACJ41" s="91"/>
      <c r="ACK41" s="91"/>
      <c r="ACL41" s="91"/>
      <c r="ACM41" s="91"/>
      <c r="ACN41" s="91"/>
      <c r="ACO41" s="91"/>
      <c r="ACP41" s="91"/>
      <c r="ACQ41" s="91"/>
      <c r="ACR41" s="91"/>
      <c r="ACS41" s="91"/>
      <c r="ACT41" s="91"/>
      <c r="ACU41" s="91"/>
      <c r="ACV41" s="91"/>
      <c r="ACW41" s="91"/>
      <c r="ACX41" s="91"/>
      <c r="ACY41" s="91"/>
      <c r="ACZ41" s="91"/>
      <c r="ADA41" s="91"/>
      <c r="ADB41" s="91"/>
      <c r="ADC41" s="91"/>
      <c r="ADD41" s="91"/>
      <c r="ADE41" s="91"/>
      <c r="ADF41" s="91"/>
      <c r="ADG41" s="91"/>
      <c r="ADH41" s="91"/>
      <c r="ADI41" s="91"/>
      <c r="ADJ41" s="91"/>
      <c r="ADK41" s="91"/>
      <c r="ADL41" s="91"/>
      <c r="ADM41" s="91"/>
      <c r="ADN41" s="91"/>
      <c r="ADO41" s="91"/>
      <c r="ADP41" s="91"/>
      <c r="ADQ41" s="91"/>
      <c r="ADR41" s="91"/>
      <c r="ADS41" s="91"/>
      <c r="ADT41" s="91"/>
      <c r="ADU41" s="91"/>
      <c r="ADV41" s="91"/>
      <c r="ADW41" s="91"/>
      <c r="ADX41" s="91"/>
      <c r="ADY41" s="91"/>
      <c r="ADZ41" s="91"/>
      <c r="AEA41" s="91"/>
      <c r="AEB41" s="91"/>
      <c r="AEC41" s="91"/>
      <c r="AED41" s="91"/>
      <c r="AEE41" s="91"/>
      <c r="AEF41" s="91"/>
      <c r="AEG41" s="91"/>
      <c r="AEH41" s="91"/>
      <c r="AEI41" s="91"/>
      <c r="AEJ41" s="91"/>
      <c r="AEK41" s="91"/>
      <c r="AEL41" s="91"/>
      <c r="AEM41" s="91"/>
      <c r="AEN41" s="91"/>
      <c r="AEO41" s="91"/>
    </row>
    <row r="42" spans="1:821" s="3" customFormat="1" ht="46" x14ac:dyDescent="0.3">
      <c r="A42" s="126" t="s">
        <v>3</v>
      </c>
      <c r="B42" s="115" t="s">
        <v>4</v>
      </c>
      <c r="C42" s="115"/>
      <c r="D42" s="115" t="s">
        <v>15</v>
      </c>
      <c r="E42" s="115"/>
      <c r="F42" s="67" t="s">
        <v>48</v>
      </c>
      <c r="G42" s="16" t="s">
        <v>49</v>
      </c>
      <c r="H42" s="16" t="s">
        <v>50</v>
      </c>
      <c r="I42" s="16" t="s">
        <v>51</v>
      </c>
      <c r="J42" s="67" t="s">
        <v>1</v>
      </c>
      <c r="K42" s="67" t="s">
        <v>22</v>
      </c>
      <c r="L42" s="115"/>
      <c r="M42" s="115"/>
      <c r="N42" s="115"/>
      <c r="O42" s="115" t="s">
        <v>6</v>
      </c>
      <c r="P42" s="115"/>
      <c r="Q42" s="117"/>
    </row>
    <row r="43" spans="1:821" x14ac:dyDescent="0.3">
      <c r="A43" s="118" t="s">
        <v>120</v>
      </c>
      <c r="B43" s="119"/>
      <c r="C43" s="119"/>
      <c r="D43" s="119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9"/>
      <c r="R43" s="92"/>
      <c r="S43" s="92"/>
      <c r="T43" s="92"/>
      <c r="U43" s="92"/>
      <c r="V43" s="92"/>
    </row>
    <row r="44" spans="1:821" s="39" customFormat="1" ht="23.5" x14ac:dyDescent="0.3">
      <c r="A44" s="70" t="s">
        <v>2</v>
      </c>
      <c r="B44" s="24" t="s">
        <v>97</v>
      </c>
      <c r="C44" s="142" t="s">
        <v>121</v>
      </c>
      <c r="D44" s="25" t="s">
        <v>14</v>
      </c>
      <c r="E44" s="26" t="s">
        <v>34</v>
      </c>
      <c r="F44" s="27">
        <v>92709.88</v>
      </c>
      <c r="G44" s="27">
        <f t="shared" ref="G44" si="28">F44*0.3316</f>
        <v>30742.596208000003</v>
      </c>
      <c r="H44" s="27">
        <f t="shared" ref="H44" si="29">F44+G44</f>
        <v>123452.47620800001</v>
      </c>
      <c r="I44" s="27">
        <f t="shared" ref="I44" si="30">H44*0.25</f>
        <v>30863.119052000002</v>
      </c>
      <c r="J44" s="28">
        <v>1642</v>
      </c>
      <c r="K44" s="29">
        <f t="shared" ref="K44" si="31">(H44+I44)/J44</f>
        <v>93.980265079171744</v>
      </c>
      <c r="L44" s="26">
        <v>2</v>
      </c>
      <c r="M44" s="30">
        <f t="shared" ref="M44" si="32">K44*L44</f>
        <v>187.96053015834349</v>
      </c>
      <c r="N44" s="26">
        <v>2</v>
      </c>
      <c r="O44" s="26">
        <v>1</v>
      </c>
      <c r="P44" s="26">
        <f t="shared" ref="P44" si="33">O44*N44</f>
        <v>2</v>
      </c>
      <c r="Q44" s="71">
        <f t="shared" ref="Q44" si="34">P44*M44</f>
        <v>375.92106031668698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</row>
    <row r="45" spans="1:821" s="39" customFormat="1" ht="35" x14ac:dyDescent="0.3">
      <c r="A45" s="144"/>
      <c r="B45" s="24" t="s">
        <v>141</v>
      </c>
      <c r="C45" s="143"/>
      <c r="D45" s="25" t="s">
        <v>14</v>
      </c>
      <c r="E45" s="26" t="s">
        <v>117</v>
      </c>
      <c r="F45" s="27">
        <v>77137.100000000006</v>
      </c>
      <c r="G45" s="27">
        <f t="shared" ref="G45:G65" si="35">F45*0.3316</f>
        <v>25578.662360000002</v>
      </c>
      <c r="H45" s="27">
        <f t="shared" ref="H45:H65" si="36">F45+G45</f>
        <v>102715.76236000001</v>
      </c>
      <c r="I45" s="27">
        <f t="shared" ref="I45:I65" si="37">H45*0.25</f>
        <v>25678.940590000002</v>
      </c>
      <c r="J45" s="28">
        <v>1642</v>
      </c>
      <c r="K45" s="29">
        <f t="shared" ref="K45:K65" si="38">(H45+I45)/J45</f>
        <v>78.194094366626075</v>
      </c>
      <c r="L45" s="26">
        <v>2</v>
      </c>
      <c r="M45" s="30">
        <f t="shared" ref="M45:M50" si="39">K45*L45</f>
        <v>156.38818873325215</v>
      </c>
      <c r="N45" s="26">
        <v>2</v>
      </c>
      <c r="O45" s="26">
        <v>1</v>
      </c>
      <c r="P45" s="26">
        <f t="shared" ref="P45:P50" si="40">O45*N45</f>
        <v>2</v>
      </c>
      <c r="Q45" s="71">
        <f>P45*M45</f>
        <v>312.7763774665043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</row>
    <row r="46" spans="1:821" s="39" customFormat="1" ht="35" x14ac:dyDescent="0.3">
      <c r="A46" s="144"/>
      <c r="B46" s="24" t="s">
        <v>142</v>
      </c>
      <c r="C46" s="143"/>
      <c r="D46" s="25" t="s">
        <v>14</v>
      </c>
      <c r="E46" s="26" t="s">
        <v>117</v>
      </c>
      <c r="F46" s="27">
        <v>77137.100000000006</v>
      </c>
      <c r="G46" s="27">
        <f t="shared" ref="G46" si="41">F46*0.3316</f>
        <v>25578.662360000002</v>
      </c>
      <c r="H46" s="27">
        <f t="shared" ref="H46" si="42">F46+G46</f>
        <v>102715.76236000001</v>
      </c>
      <c r="I46" s="27">
        <f t="shared" ref="I46" si="43">H46*0.25</f>
        <v>25678.940590000002</v>
      </c>
      <c r="J46" s="28">
        <v>1642</v>
      </c>
      <c r="K46" s="29">
        <f t="shared" ref="K46" si="44">(H46+I46)/J46</f>
        <v>78.194094366626075</v>
      </c>
      <c r="L46" s="26">
        <v>2</v>
      </c>
      <c r="M46" s="30">
        <f t="shared" si="39"/>
        <v>156.38818873325215</v>
      </c>
      <c r="N46" s="26">
        <v>2</v>
      </c>
      <c r="O46" s="26">
        <v>1</v>
      </c>
      <c r="P46" s="26">
        <f t="shared" si="40"/>
        <v>2</v>
      </c>
      <c r="Q46" s="71">
        <f>P46*M46</f>
        <v>312.7763774665043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</row>
    <row r="47" spans="1:821" s="39" customFormat="1" ht="35" x14ac:dyDescent="0.3">
      <c r="A47" s="144"/>
      <c r="B47" s="24" t="s">
        <v>143</v>
      </c>
      <c r="C47" s="143"/>
      <c r="D47" s="25" t="s">
        <v>14</v>
      </c>
      <c r="E47" s="26" t="s">
        <v>117</v>
      </c>
      <c r="F47" s="27">
        <v>77137.100000000006</v>
      </c>
      <c r="G47" s="27">
        <f t="shared" ref="G47" si="45">F47*0.3316</f>
        <v>25578.662360000002</v>
      </c>
      <c r="H47" s="27">
        <f t="shared" ref="H47" si="46">F47+G47</f>
        <v>102715.76236000001</v>
      </c>
      <c r="I47" s="27">
        <f t="shared" ref="I47" si="47">H47*0.25</f>
        <v>25678.940590000002</v>
      </c>
      <c r="J47" s="28">
        <v>1642</v>
      </c>
      <c r="K47" s="29">
        <f t="shared" ref="K47" si="48">(H47+I47)/J47</f>
        <v>78.194094366626075</v>
      </c>
      <c r="L47" s="26">
        <v>2</v>
      </c>
      <c r="M47" s="30">
        <f t="shared" si="39"/>
        <v>156.38818873325215</v>
      </c>
      <c r="N47" s="26">
        <v>2</v>
      </c>
      <c r="O47" s="26">
        <v>1</v>
      </c>
      <c r="P47" s="26">
        <f t="shared" si="40"/>
        <v>2</v>
      </c>
      <c r="Q47" s="71">
        <f>P47*M47</f>
        <v>312.7763774665043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</row>
    <row r="48" spans="1:821" s="39" customFormat="1" ht="35" x14ac:dyDescent="0.3">
      <c r="A48" s="144"/>
      <c r="B48" s="24" t="s">
        <v>144</v>
      </c>
      <c r="C48" s="143"/>
      <c r="D48" s="25" t="s">
        <v>14</v>
      </c>
      <c r="E48" s="26" t="s">
        <v>117</v>
      </c>
      <c r="F48" s="27">
        <v>77137.100000000006</v>
      </c>
      <c r="G48" s="27">
        <f t="shared" ref="G48" si="49">F48*0.3316</f>
        <v>25578.662360000002</v>
      </c>
      <c r="H48" s="27">
        <f t="shared" ref="H48" si="50">F48+G48</f>
        <v>102715.76236000001</v>
      </c>
      <c r="I48" s="27">
        <f t="shared" ref="I48" si="51">H48*0.25</f>
        <v>25678.940590000002</v>
      </c>
      <c r="J48" s="28">
        <v>1642</v>
      </c>
      <c r="K48" s="29">
        <f t="shared" ref="K48" si="52">(H48+I48)/J48</f>
        <v>78.194094366626075</v>
      </c>
      <c r="L48" s="26">
        <v>2</v>
      </c>
      <c r="M48" s="30">
        <f t="shared" si="39"/>
        <v>156.38818873325215</v>
      </c>
      <c r="N48" s="26">
        <v>2</v>
      </c>
      <c r="O48" s="26">
        <v>1</v>
      </c>
      <c r="P48" s="26">
        <f t="shared" si="40"/>
        <v>2</v>
      </c>
      <c r="Q48" s="71">
        <f>P48*M48</f>
        <v>312.7763774665043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</row>
    <row r="49" spans="1:821" s="39" customFormat="1" ht="35" x14ac:dyDescent="0.3">
      <c r="A49" s="144"/>
      <c r="B49" s="24" t="s">
        <v>145</v>
      </c>
      <c r="C49" s="143"/>
      <c r="D49" s="25" t="s">
        <v>14</v>
      </c>
      <c r="E49" s="26" t="s">
        <v>117</v>
      </c>
      <c r="F49" s="27">
        <v>77137.100000000006</v>
      </c>
      <c r="G49" s="27">
        <f t="shared" ref="G49" si="53">F49*0.3316</f>
        <v>25578.662360000002</v>
      </c>
      <c r="H49" s="27">
        <f t="shared" ref="H49" si="54">F49+G49</f>
        <v>102715.76236000001</v>
      </c>
      <c r="I49" s="27">
        <f t="shared" ref="I49" si="55">H49*0.25</f>
        <v>25678.940590000002</v>
      </c>
      <c r="J49" s="28">
        <v>1642</v>
      </c>
      <c r="K49" s="29">
        <f t="shared" ref="K49" si="56">(H49+I49)/J49</f>
        <v>78.194094366626075</v>
      </c>
      <c r="L49" s="26">
        <v>2</v>
      </c>
      <c r="M49" s="30">
        <f t="shared" si="39"/>
        <v>156.38818873325215</v>
      </c>
      <c r="N49" s="26">
        <v>2</v>
      </c>
      <c r="O49" s="26">
        <v>1</v>
      </c>
      <c r="P49" s="26">
        <f t="shared" si="40"/>
        <v>2</v>
      </c>
      <c r="Q49" s="71">
        <f>P49*M49</f>
        <v>312.7763774665043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</row>
    <row r="50" spans="1:821" s="39" customFormat="1" ht="35" x14ac:dyDescent="0.3">
      <c r="A50" s="144"/>
      <c r="B50" s="24" t="s">
        <v>101</v>
      </c>
      <c r="C50" s="143"/>
      <c r="D50" s="25" t="s">
        <v>14</v>
      </c>
      <c r="E50" s="26" t="s">
        <v>117</v>
      </c>
      <c r="F50" s="27">
        <v>77137.100000000006</v>
      </c>
      <c r="G50" s="27">
        <f t="shared" si="35"/>
        <v>25578.662360000002</v>
      </c>
      <c r="H50" s="27">
        <f t="shared" si="36"/>
        <v>102715.76236000001</v>
      </c>
      <c r="I50" s="27">
        <f t="shared" si="37"/>
        <v>25678.940590000002</v>
      </c>
      <c r="J50" s="28">
        <v>1642</v>
      </c>
      <c r="K50" s="29">
        <f t="shared" si="38"/>
        <v>78.194094366626075</v>
      </c>
      <c r="L50" s="26">
        <v>2</v>
      </c>
      <c r="M50" s="30">
        <f t="shared" si="39"/>
        <v>156.38818873325215</v>
      </c>
      <c r="N50" s="26">
        <v>2</v>
      </c>
      <c r="O50" s="26">
        <v>1</v>
      </c>
      <c r="P50" s="26">
        <f t="shared" si="40"/>
        <v>2</v>
      </c>
      <c r="Q50" s="71">
        <f t="shared" ref="Q50:Q65" si="57">P50*M50</f>
        <v>312.7763774665043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</row>
    <row r="51" spans="1:821" s="39" customFormat="1" ht="35" x14ac:dyDescent="0.3">
      <c r="A51" s="144"/>
      <c r="B51" s="24" t="s">
        <v>102</v>
      </c>
      <c r="C51" s="143"/>
      <c r="D51" s="25" t="s">
        <v>14</v>
      </c>
      <c r="E51" s="31" t="s">
        <v>117</v>
      </c>
      <c r="F51" s="27">
        <v>77137.100000000006</v>
      </c>
      <c r="G51" s="27">
        <f t="shared" si="35"/>
        <v>25578.662360000002</v>
      </c>
      <c r="H51" s="27">
        <f t="shared" si="36"/>
        <v>102715.76236000001</v>
      </c>
      <c r="I51" s="27">
        <f t="shared" si="37"/>
        <v>25678.940590000002</v>
      </c>
      <c r="J51" s="28">
        <v>1642</v>
      </c>
      <c r="K51" s="29">
        <f t="shared" si="38"/>
        <v>78.194094366626075</v>
      </c>
      <c r="L51" s="26">
        <v>2</v>
      </c>
      <c r="M51" s="30">
        <f t="shared" ref="M51:M65" si="58">K51*L51</f>
        <v>156.38818873325215</v>
      </c>
      <c r="N51" s="26">
        <v>2</v>
      </c>
      <c r="O51" s="25">
        <v>1</v>
      </c>
      <c r="P51" s="26">
        <f t="shared" ref="P51:P65" si="59">O51*N51</f>
        <v>2</v>
      </c>
      <c r="Q51" s="71">
        <f t="shared" si="57"/>
        <v>312.7763774665043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</row>
    <row r="52" spans="1:821" s="39" customFormat="1" ht="35" x14ac:dyDescent="0.3">
      <c r="A52" s="98"/>
      <c r="B52" s="24" t="s">
        <v>103</v>
      </c>
      <c r="C52" s="143"/>
      <c r="D52" s="25" t="s">
        <v>14</v>
      </c>
      <c r="E52" s="31" t="s">
        <v>117</v>
      </c>
      <c r="F52" s="27">
        <v>77137.100000000006</v>
      </c>
      <c r="G52" s="27">
        <f t="shared" si="35"/>
        <v>25578.662360000002</v>
      </c>
      <c r="H52" s="27">
        <f t="shared" si="36"/>
        <v>102715.76236000001</v>
      </c>
      <c r="I52" s="27">
        <f t="shared" si="37"/>
        <v>25678.940590000002</v>
      </c>
      <c r="J52" s="28">
        <v>1642</v>
      </c>
      <c r="K52" s="29">
        <f t="shared" si="38"/>
        <v>78.194094366626075</v>
      </c>
      <c r="L52" s="26">
        <v>2</v>
      </c>
      <c r="M52" s="30">
        <f t="shared" si="58"/>
        <v>156.38818873325215</v>
      </c>
      <c r="N52" s="26">
        <v>2</v>
      </c>
      <c r="O52" s="32">
        <v>1</v>
      </c>
      <c r="P52" s="26">
        <f t="shared" si="59"/>
        <v>2</v>
      </c>
      <c r="Q52" s="71">
        <f t="shared" si="57"/>
        <v>312.7763774665043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</row>
    <row r="53" spans="1:821" s="39" customFormat="1" ht="35" x14ac:dyDescent="0.3">
      <c r="A53" s="98"/>
      <c r="B53" s="24" t="s">
        <v>104</v>
      </c>
      <c r="C53" s="143"/>
      <c r="D53" s="25" t="s">
        <v>14</v>
      </c>
      <c r="E53" s="25" t="s">
        <v>117</v>
      </c>
      <c r="F53" s="27">
        <v>77137.100000000006</v>
      </c>
      <c r="G53" s="27">
        <f t="shared" si="35"/>
        <v>25578.662360000002</v>
      </c>
      <c r="H53" s="27">
        <f t="shared" si="36"/>
        <v>102715.76236000001</v>
      </c>
      <c r="I53" s="27">
        <f t="shared" si="37"/>
        <v>25678.940590000002</v>
      </c>
      <c r="J53" s="34">
        <v>1642</v>
      </c>
      <c r="K53" s="29">
        <f t="shared" si="38"/>
        <v>78.194094366626075</v>
      </c>
      <c r="L53" s="25">
        <v>2</v>
      </c>
      <c r="M53" s="30">
        <f t="shared" si="58"/>
        <v>156.38818873325215</v>
      </c>
      <c r="N53" s="25">
        <v>2</v>
      </c>
      <c r="O53" s="32">
        <v>1</v>
      </c>
      <c r="P53" s="26">
        <f t="shared" si="59"/>
        <v>2</v>
      </c>
      <c r="Q53" s="71">
        <f t="shared" si="57"/>
        <v>312.7763774665043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</row>
    <row r="54" spans="1:821" s="39" customFormat="1" ht="35" x14ac:dyDescent="0.3">
      <c r="A54" s="98"/>
      <c r="B54" s="24" t="s">
        <v>105</v>
      </c>
      <c r="C54" s="143"/>
      <c r="D54" s="25" t="s">
        <v>14</v>
      </c>
      <c r="E54" s="32" t="s">
        <v>117</v>
      </c>
      <c r="F54" s="27">
        <v>77137.100000000006</v>
      </c>
      <c r="G54" s="27">
        <f t="shared" si="35"/>
        <v>25578.662360000002</v>
      </c>
      <c r="H54" s="27">
        <f t="shared" si="36"/>
        <v>102715.76236000001</v>
      </c>
      <c r="I54" s="27">
        <f t="shared" si="37"/>
        <v>25678.940590000002</v>
      </c>
      <c r="J54" s="28">
        <v>1642</v>
      </c>
      <c r="K54" s="29">
        <f t="shared" si="38"/>
        <v>78.194094366626075</v>
      </c>
      <c r="L54" s="26">
        <v>2</v>
      </c>
      <c r="M54" s="30">
        <f t="shared" si="58"/>
        <v>156.38818873325215</v>
      </c>
      <c r="N54" s="26">
        <v>2</v>
      </c>
      <c r="O54" s="26">
        <v>1</v>
      </c>
      <c r="P54" s="26">
        <f t="shared" si="59"/>
        <v>2</v>
      </c>
      <c r="Q54" s="71">
        <f t="shared" si="57"/>
        <v>312.7763774665043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</row>
    <row r="55" spans="1:821" s="39" customFormat="1" ht="35" x14ac:dyDescent="0.3">
      <c r="A55" s="98"/>
      <c r="B55" s="24" t="s">
        <v>106</v>
      </c>
      <c r="C55" s="143"/>
      <c r="D55" s="25" t="s">
        <v>14</v>
      </c>
      <c r="E55" s="32" t="s">
        <v>117</v>
      </c>
      <c r="F55" s="27">
        <v>77137.100000000006</v>
      </c>
      <c r="G55" s="27">
        <f t="shared" si="35"/>
        <v>25578.662360000002</v>
      </c>
      <c r="H55" s="27">
        <f t="shared" si="36"/>
        <v>102715.76236000001</v>
      </c>
      <c r="I55" s="27">
        <f t="shared" si="37"/>
        <v>25678.940590000002</v>
      </c>
      <c r="J55" s="28">
        <v>1642</v>
      </c>
      <c r="K55" s="29">
        <f t="shared" si="38"/>
        <v>78.194094366626075</v>
      </c>
      <c r="L55" s="26">
        <v>2</v>
      </c>
      <c r="M55" s="30">
        <f t="shared" si="58"/>
        <v>156.38818873325215</v>
      </c>
      <c r="N55" s="26">
        <v>2</v>
      </c>
      <c r="O55" s="25">
        <v>1</v>
      </c>
      <c r="P55" s="26">
        <f t="shared" si="59"/>
        <v>2</v>
      </c>
      <c r="Q55" s="71">
        <f t="shared" si="57"/>
        <v>312.7763774665043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</row>
    <row r="56" spans="1:821" s="39" customFormat="1" ht="35" x14ac:dyDescent="0.3">
      <c r="A56" s="98"/>
      <c r="B56" s="24" t="s">
        <v>107</v>
      </c>
      <c r="C56" s="143"/>
      <c r="D56" s="25" t="s">
        <v>14</v>
      </c>
      <c r="E56" s="32" t="s">
        <v>117</v>
      </c>
      <c r="F56" s="27">
        <v>77137.100000000006</v>
      </c>
      <c r="G56" s="27">
        <f t="shared" si="35"/>
        <v>25578.662360000002</v>
      </c>
      <c r="H56" s="27">
        <f t="shared" si="36"/>
        <v>102715.76236000001</v>
      </c>
      <c r="I56" s="27">
        <f t="shared" si="37"/>
        <v>25678.940590000002</v>
      </c>
      <c r="J56" s="35">
        <v>1642</v>
      </c>
      <c r="K56" s="29">
        <f t="shared" si="38"/>
        <v>78.194094366626075</v>
      </c>
      <c r="L56" s="26">
        <v>2</v>
      </c>
      <c r="M56" s="30">
        <f t="shared" si="58"/>
        <v>156.38818873325215</v>
      </c>
      <c r="N56" s="26">
        <v>2</v>
      </c>
      <c r="O56" s="25">
        <v>1</v>
      </c>
      <c r="P56" s="26">
        <f t="shared" si="59"/>
        <v>2</v>
      </c>
      <c r="Q56" s="71">
        <f t="shared" si="57"/>
        <v>312.7763774665043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</row>
    <row r="57" spans="1:821" s="39" customFormat="1" ht="35" x14ac:dyDescent="0.3">
      <c r="A57" s="98"/>
      <c r="B57" s="24" t="s">
        <v>108</v>
      </c>
      <c r="C57" s="143"/>
      <c r="D57" s="25" t="s">
        <v>14</v>
      </c>
      <c r="E57" s="32" t="s">
        <v>117</v>
      </c>
      <c r="F57" s="27">
        <v>77137.100000000006</v>
      </c>
      <c r="G57" s="27">
        <f t="shared" si="35"/>
        <v>25578.662360000002</v>
      </c>
      <c r="H57" s="27">
        <f t="shared" si="36"/>
        <v>102715.76236000001</v>
      </c>
      <c r="I57" s="27">
        <f t="shared" si="37"/>
        <v>25678.940590000002</v>
      </c>
      <c r="J57" s="28">
        <v>1642</v>
      </c>
      <c r="K57" s="29">
        <f t="shared" si="38"/>
        <v>78.194094366626075</v>
      </c>
      <c r="L57" s="26">
        <v>2</v>
      </c>
      <c r="M57" s="30">
        <f t="shared" si="58"/>
        <v>156.38818873325215</v>
      </c>
      <c r="N57" s="26">
        <v>2</v>
      </c>
      <c r="O57" s="32">
        <v>1</v>
      </c>
      <c r="P57" s="26">
        <f t="shared" si="59"/>
        <v>2</v>
      </c>
      <c r="Q57" s="71">
        <f t="shared" si="57"/>
        <v>312.7763774665043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</row>
    <row r="58" spans="1:821" s="39" customFormat="1" ht="35" x14ac:dyDescent="0.3">
      <c r="A58" s="98"/>
      <c r="B58" s="24" t="s">
        <v>109</v>
      </c>
      <c r="C58" s="143"/>
      <c r="D58" s="25" t="s">
        <v>14</v>
      </c>
      <c r="E58" s="32" t="s">
        <v>117</v>
      </c>
      <c r="F58" s="27">
        <v>77137.100000000006</v>
      </c>
      <c r="G58" s="27">
        <f t="shared" si="35"/>
        <v>25578.662360000002</v>
      </c>
      <c r="H58" s="27">
        <f t="shared" si="36"/>
        <v>102715.76236000001</v>
      </c>
      <c r="I58" s="27">
        <f t="shared" si="37"/>
        <v>25678.940590000002</v>
      </c>
      <c r="J58" s="28">
        <v>1642</v>
      </c>
      <c r="K58" s="29">
        <f t="shared" si="38"/>
        <v>78.194094366626075</v>
      </c>
      <c r="L58" s="26">
        <v>2</v>
      </c>
      <c r="M58" s="30">
        <f t="shared" si="58"/>
        <v>156.38818873325215</v>
      </c>
      <c r="N58" s="26">
        <v>2</v>
      </c>
      <c r="O58" s="32">
        <v>1</v>
      </c>
      <c r="P58" s="26">
        <f t="shared" si="59"/>
        <v>2</v>
      </c>
      <c r="Q58" s="71">
        <f t="shared" si="57"/>
        <v>312.7763774665043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</row>
    <row r="59" spans="1:821" s="39" customFormat="1" ht="35" x14ac:dyDescent="0.3">
      <c r="A59" s="98"/>
      <c r="B59" s="24" t="s">
        <v>110</v>
      </c>
      <c r="C59" s="143"/>
      <c r="D59" s="25" t="s">
        <v>14</v>
      </c>
      <c r="E59" s="32" t="s">
        <v>117</v>
      </c>
      <c r="F59" s="27">
        <v>77137.100000000006</v>
      </c>
      <c r="G59" s="27">
        <f t="shared" si="35"/>
        <v>25578.662360000002</v>
      </c>
      <c r="H59" s="27">
        <f t="shared" si="36"/>
        <v>102715.76236000001</v>
      </c>
      <c r="I59" s="27">
        <f t="shared" si="37"/>
        <v>25678.940590000002</v>
      </c>
      <c r="J59" s="28">
        <v>1642</v>
      </c>
      <c r="K59" s="29">
        <f t="shared" si="38"/>
        <v>78.194094366626075</v>
      </c>
      <c r="L59" s="26">
        <v>2</v>
      </c>
      <c r="M59" s="30">
        <f t="shared" si="58"/>
        <v>156.38818873325215</v>
      </c>
      <c r="N59" s="26">
        <v>2</v>
      </c>
      <c r="O59" s="32">
        <v>1</v>
      </c>
      <c r="P59" s="26">
        <f t="shared" si="59"/>
        <v>2</v>
      </c>
      <c r="Q59" s="71">
        <f t="shared" si="57"/>
        <v>312.7763774665043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</row>
    <row r="60" spans="1:821" s="39" customFormat="1" ht="35" x14ac:dyDescent="0.3">
      <c r="A60" s="98"/>
      <c r="B60" s="24" t="s">
        <v>111</v>
      </c>
      <c r="C60" s="143"/>
      <c r="D60" s="25" t="s">
        <v>14</v>
      </c>
      <c r="E60" s="32" t="s">
        <v>117</v>
      </c>
      <c r="F60" s="27">
        <v>77137.100000000006</v>
      </c>
      <c r="G60" s="27">
        <f t="shared" si="35"/>
        <v>25578.662360000002</v>
      </c>
      <c r="H60" s="27">
        <f t="shared" si="36"/>
        <v>102715.76236000001</v>
      </c>
      <c r="I60" s="27">
        <f t="shared" si="37"/>
        <v>25678.940590000002</v>
      </c>
      <c r="J60" s="28">
        <v>1642</v>
      </c>
      <c r="K60" s="29">
        <f t="shared" si="38"/>
        <v>78.194094366626075</v>
      </c>
      <c r="L60" s="26">
        <v>2</v>
      </c>
      <c r="M60" s="30">
        <f t="shared" si="58"/>
        <v>156.38818873325215</v>
      </c>
      <c r="N60" s="26">
        <v>2</v>
      </c>
      <c r="O60" s="32">
        <v>1</v>
      </c>
      <c r="P60" s="26">
        <f t="shared" si="59"/>
        <v>2</v>
      </c>
      <c r="Q60" s="71">
        <f t="shared" si="57"/>
        <v>312.7763774665043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</row>
    <row r="61" spans="1:821" s="39" customFormat="1" ht="35" x14ac:dyDescent="0.3">
      <c r="A61" s="98"/>
      <c r="B61" s="24" t="s">
        <v>112</v>
      </c>
      <c r="C61" s="143"/>
      <c r="D61" s="25" t="s">
        <v>14</v>
      </c>
      <c r="E61" s="32" t="s">
        <v>117</v>
      </c>
      <c r="F61" s="27">
        <v>77137.100000000006</v>
      </c>
      <c r="G61" s="27">
        <f t="shared" si="35"/>
        <v>25578.662360000002</v>
      </c>
      <c r="H61" s="27">
        <f t="shared" si="36"/>
        <v>102715.76236000001</v>
      </c>
      <c r="I61" s="27">
        <f t="shared" si="37"/>
        <v>25678.940590000002</v>
      </c>
      <c r="J61" s="28">
        <v>1642</v>
      </c>
      <c r="K61" s="29">
        <f t="shared" si="38"/>
        <v>78.194094366626075</v>
      </c>
      <c r="L61" s="26">
        <v>2</v>
      </c>
      <c r="M61" s="30">
        <f t="shared" si="58"/>
        <v>156.38818873325215</v>
      </c>
      <c r="N61" s="26">
        <v>2</v>
      </c>
      <c r="O61" s="32">
        <v>1</v>
      </c>
      <c r="P61" s="26">
        <f t="shared" si="59"/>
        <v>2</v>
      </c>
      <c r="Q61" s="71">
        <f t="shared" si="57"/>
        <v>312.7763774665043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</row>
    <row r="62" spans="1:821" s="39" customFormat="1" ht="35" x14ac:dyDescent="0.3">
      <c r="A62" s="98"/>
      <c r="B62" s="24" t="s">
        <v>113</v>
      </c>
      <c r="C62" s="143"/>
      <c r="D62" s="25" t="s">
        <v>14</v>
      </c>
      <c r="E62" s="32" t="s">
        <v>117</v>
      </c>
      <c r="F62" s="27">
        <v>77137.100000000006</v>
      </c>
      <c r="G62" s="27">
        <f t="shared" si="35"/>
        <v>25578.662360000002</v>
      </c>
      <c r="H62" s="27">
        <f t="shared" si="36"/>
        <v>102715.76236000001</v>
      </c>
      <c r="I62" s="27">
        <f t="shared" si="37"/>
        <v>25678.940590000002</v>
      </c>
      <c r="J62" s="28">
        <v>1642</v>
      </c>
      <c r="K62" s="29">
        <f t="shared" si="38"/>
        <v>78.194094366626075</v>
      </c>
      <c r="L62" s="26">
        <v>2</v>
      </c>
      <c r="M62" s="30">
        <f t="shared" si="58"/>
        <v>156.38818873325215</v>
      </c>
      <c r="N62" s="26">
        <v>2</v>
      </c>
      <c r="O62" s="32">
        <v>1</v>
      </c>
      <c r="P62" s="26">
        <f t="shared" si="59"/>
        <v>2</v>
      </c>
      <c r="Q62" s="71">
        <f t="shared" si="57"/>
        <v>312.7763774665043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</row>
    <row r="63" spans="1:821" s="39" customFormat="1" ht="35" x14ac:dyDescent="0.3">
      <c r="A63" s="98"/>
      <c r="B63" s="24" t="s">
        <v>114</v>
      </c>
      <c r="C63" s="143"/>
      <c r="D63" s="25" t="s">
        <v>14</v>
      </c>
      <c r="E63" s="32" t="s">
        <v>117</v>
      </c>
      <c r="F63" s="27">
        <v>77137.100000000006</v>
      </c>
      <c r="G63" s="27">
        <f t="shared" si="35"/>
        <v>25578.662360000002</v>
      </c>
      <c r="H63" s="27">
        <f t="shared" si="36"/>
        <v>102715.76236000001</v>
      </c>
      <c r="I63" s="27">
        <f t="shared" si="37"/>
        <v>25678.940590000002</v>
      </c>
      <c r="J63" s="28">
        <v>1642</v>
      </c>
      <c r="K63" s="29">
        <f t="shared" si="38"/>
        <v>78.194094366626075</v>
      </c>
      <c r="L63" s="26">
        <v>2</v>
      </c>
      <c r="M63" s="30">
        <f t="shared" si="58"/>
        <v>156.38818873325215</v>
      </c>
      <c r="N63" s="26">
        <v>2</v>
      </c>
      <c r="O63" s="32">
        <v>1</v>
      </c>
      <c r="P63" s="26">
        <f t="shared" si="59"/>
        <v>2</v>
      </c>
      <c r="Q63" s="71">
        <f t="shared" si="57"/>
        <v>312.7763774665043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</row>
    <row r="64" spans="1:821" s="39" customFormat="1" ht="35" x14ac:dyDescent="0.3">
      <c r="A64" s="98"/>
      <c r="B64" s="24" t="s">
        <v>115</v>
      </c>
      <c r="C64" s="143"/>
      <c r="D64" s="25" t="s">
        <v>14</v>
      </c>
      <c r="E64" s="32" t="s">
        <v>117</v>
      </c>
      <c r="F64" s="27">
        <v>77137.100000000006</v>
      </c>
      <c r="G64" s="27">
        <f t="shared" si="35"/>
        <v>25578.662360000002</v>
      </c>
      <c r="H64" s="27">
        <f t="shared" si="36"/>
        <v>102715.76236000001</v>
      </c>
      <c r="I64" s="27">
        <f t="shared" si="37"/>
        <v>25678.940590000002</v>
      </c>
      <c r="J64" s="28">
        <v>1642</v>
      </c>
      <c r="K64" s="29">
        <f t="shared" si="38"/>
        <v>78.194094366626075</v>
      </c>
      <c r="L64" s="26">
        <v>2</v>
      </c>
      <c r="M64" s="30">
        <f t="shared" si="58"/>
        <v>156.38818873325215</v>
      </c>
      <c r="N64" s="26">
        <v>2</v>
      </c>
      <c r="O64" s="32">
        <v>1</v>
      </c>
      <c r="P64" s="26">
        <f t="shared" si="59"/>
        <v>2</v>
      </c>
      <c r="Q64" s="71">
        <f t="shared" si="57"/>
        <v>312.7763774665043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</row>
    <row r="65" spans="1:821" s="39" customFormat="1" ht="35" x14ac:dyDescent="0.3">
      <c r="A65" s="99" t="s">
        <v>5</v>
      </c>
      <c r="B65" s="48" t="s">
        <v>81</v>
      </c>
      <c r="C65" s="143"/>
      <c r="D65" s="68" t="s">
        <v>14</v>
      </c>
      <c r="E65" s="47" t="s">
        <v>85</v>
      </c>
      <c r="F65" s="49">
        <v>63767.519999999997</v>
      </c>
      <c r="G65" s="49">
        <f t="shared" si="35"/>
        <v>21145.309632</v>
      </c>
      <c r="H65" s="49">
        <f t="shared" si="36"/>
        <v>84912.829631999994</v>
      </c>
      <c r="I65" s="49">
        <f t="shared" si="37"/>
        <v>21228.207407999998</v>
      </c>
      <c r="J65" s="50">
        <v>1642</v>
      </c>
      <c r="K65" s="51">
        <f t="shared" si="38"/>
        <v>64.641313666260658</v>
      </c>
      <c r="L65" s="52">
        <v>2</v>
      </c>
      <c r="M65" s="53">
        <f t="shared" si="58"/>
        <v>129.28262733252132</v>
      </c>
      <c r="N65" s="52">
        <v>2</v>
      </c>
      <c r="O65" s="47">
        <v>1</v>
      </c>
      <c r="P65" s="52">
        <f t="shared" si="59"/>
        <v>2</v>
      </c>
      <c r="Q65" s="100">
        <f t="shared" si="57"/>
        <v>258.56525466504263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</row>
    <row r="66" spans="1:821" s="39" customFormat="1" ht="23.5" customHeight="1" thickBot="1" x14ac:dyDescent="0.35">
      <c r="A66" s="132" t="s">
        <v>37</v>
      </c>
      <c r="B66" s="133"/>
      <c r="C66" s="129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1"/>
      <c r="O66" s="82">
        <f>SUM(O44:O65)</f>
        <v>22</v>
      </c>
      <c r="P66" s="75"/>
      <c r="Q66" s="83">
        <f>SUM(Q44:Q65)</f>
        <v>6890.0138643118189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</row>
    <row r="67" spans="1:821" s="3" customFormat="1" x14ac:dyDescent="0.3">
      <c r="Q67" s="112"/>
    </row>
    <row r="68" spans="1:821" s="3" customFormat="1" ht="14" customHeight="1" thickBot="1" x14ac:dyDescent="0.35">
      <c r="Q68" s="112"/>
    </row>
    <row r="69" spans="1:821" x14ac:dyDescent="0.3">
      <c r="A69" s="125" t="s">
        <v>3</v>
      </c>
      <c r="B69" s="124" t="s">
        <v>4</v>
      </c>
      <c r="C69" s="124" t="s">
        <v>16</v>
      </c>
      <c r="D69" s="114" t="s">
        <v>13</v>
      </c>
      <c r="E69" s="124" t="s">
        <v>0</v>
      </c>
      <c r="F69" s="124" t="s">
        <v>7</v>
      </c>
      <c r="G69" s="124"/>
      <c r="H69" s="124"/>
      <c r="I69" s="124"/>
      <c r="J69" s="124"/>
      <c r="K69" s="124"/>
      <c r="L69" s="114" t="s">
        <v>21</v>
      </c>
      <c r="M69" s="114" t="s">
        <v>8</v>
      </c>
      <c r="N69" s="114" t="s">
        <v>20</v>
      </c>
      <c r="O69" s="114" t="s">
        <v>17</v>
      </c>
      <c r="P69" s="114" t="s">
        <v>18</v>
      </c>
      <c r="Q69" s="116" t="s">
        <v>19</v>
      </c>
    </row>
    <row r="70" spans="1:821" ht="46" x14ac:dyDescent="0.3">
      <c r="A70" s="126" t="s">
        <v>3</v>
      </c>
      <c r="B70" s="115" t="s">
        <v>4</v>
      </c>
      <c r="C70" s="115"/>
      <c r="D70" s="115" t="s">
        <v>15</v>
      </c>
      <c r="E70" s="115"/>
      <c r="F70" s="67" t="s">
        <v>48</v>
      </c>
      <c r="G70" s="16" t="s">
        <v>49</v>
      </c>
      <c r="H70" s="16" t="s">
        <v>50</v>
      </c>
      <c r="I70" s="16" t="s">
        <v>51</v>
      </c>
      <c r="J70" s="67" t="s">
        <v>1</v>
      </c>
      <c r="K70" s="67" t="s">
        <v>22</v>
      </c>
      <c r="L70" s="115"/>
      <c r="M70" s="115"/>
      <c r="N70" s="115"/>
      <c r="O70" s="115" t="s">
        <v>6</v>
      </c>
      <c r="P70" s="115"/>
      <c r="Q70" s="117"/>
    </row>
    <row r="71" spans="1:821" ht="23.5" customHeight="1" x14ac:dyDescent="0.3">
      <c r="A71" s="118" t="s">
        <v>122</v>
      </c>
      <c r="B71" s="119"/>
      <c r="C71" s="119"/>
      <c r="D71" s="119"/>
      <c r="E71" s="8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9"/>
    </row>
    <row r="72" spans="1:821" s="39" customFormat="1" ht="23.5" x14ac:dyDescent="0.3">
      <c r="A72" s="77" t="s">
        <v>2</v>
      </c>
      <c r="B72" s="24" t="s">
        <v>123</v>
      </c>
      <c r="C72" s="120" t="s">
        <v>132</v>
      </c>
      <c r="D72" s="25" t="s">
        <v>14</v>
      </c>
      <c r="E72" s="25" t="s">
        <v>34</v>
      </c>
      <c r="F72" s="33">
        <v>93905.4</v>
      </c>
      <c r="G72" s="33">
        <f t="shared" ref="G72" si="60">F72*0.3316</f>
        <v>31139.030639999997</v>
      </c>
      <c r="H72" s="33">
        <f t="shared" ref="H72" si="61">F72+G72</f>
        <v>125044.43063999999</v>
      </c>
      <c r="I72" s="33">
        <f t="shared" ref="I72" si="62">H72*0.25</f>
        <v>31261.107659999998</v>
      </c>
      <c r="J72" s="34">
        <v>1642</v>
      </c>
      <c r="K72" s="37">
        <f t="shared" ref="K72" si="63">(H72+I72)/J72</f>
        <v>95.19216705237514</v>
      </c>
      <c r="L72" s="25">
        <v>2</v>
      </c>
      <c r="M72" s="38">
        <f t="shared" ref="M72" si="64">K72*L72</f>
        <v>190.38433410475028</v>
      </c>
      <c r="N72" s="25">
        <v>2</v>
      </c>
      <c r="O72" s="25">
        <v>1</v>
      </c>
      <c r="P72" s="25">
        <f t="shared" ref="P72" si="65">O72*N72</f>
        <v>2</v>
      </c>
      <c r="Q72" s="78">
        <f t="shared" ref="Q72" si="66">P72*M72</f>
        <v>380.76866820950056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</row>
    <row r="73" spans="1:821" s="39" customFormat="1" ht="35" x14ac:dyDescent="0.3">
      <c r="A73" s="122"/>
      <c r="B73" s="24" t="s">
        <v>100</v>
      </c>
      <c r="C73" s="121"/>
      <c r="D73" s="25" t="s">
        <v>14</v>
      </c>
      <c r="E73" s="68" t="s">
        <v>117</v>
      </c>
      <c r="F73" s="33">
        <v>77137.100000000006</v>
      </c>
      <c r="G73" s="33">
        <v>20231.864376000001</v>
      </c>
      <c r="H73" s="33">
        <v>81244.724375999998</v>
      </c>
      <c r="I73" s="33">
        <v>20311.181094</v>
      </c>
      <c r="J73" s="34">
        <v>1642</v>
      </c>
      <c r="K73" s="37">
        <v>61.848907107186356</v>
      </c>
      <c r="L73" s="25">
        <v>2</v>
      </c>
      <c r="M73" s="38">
        <v>247.39562842874543</v>
      </c>
      <c r="N73" s="25">
        <v>2</v>
      </c>
      <c r="O73" s="25">
        <v>1</v>
      </c>
      <c r="P73" s="25">
        <v>2</v>
      </c>
      <c r="Q73" s="78">
        <v>494.79125685749085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</row>
    <row r="74" spans="1:821" s="39" customFormat="1" ht="35" x14ac:dyDescent="0.3">
      <c r="A74" s="123"/>
      <c r="B74" s="24" t="s">
        <v>124</v>
      </c>
      <c r="C74" s="121"/>
      <c r="D74" s="25" t="s">
        <v>14</v>
      </c>
      <c r="E74" s="68" t="s">
        <v>85</v>
      </c>
      <c r="F74" s="33">
        <v>63767.519999999997</v>
      </c>
      <c r="G74" s="33">
        <v>20231.864376000001</v>
      </c>
      <c r="H74" s="33">
        <v>81244.724375999998</v>
      </c>
      <c r="I74" s="33">
        <v>20311.181094</v>
      </c>
      <c r="J74" s="34">
        <v>1642</v>
      </c>
      <c r="K74" s="37">
        <v>61.848907107186356</v>
      </c>
      <c r="L74" s="25">
        <v>2</v>
      </c>
      <c r="M74" s="38">
        <v>247.39562842874543</v>
      </c>
      <c r="N74" s="25">
        <v>2</v>
      </c>
      <c r="O74" s="25">
        <v>1</v>
      </c>
      <c r="P74" s="25">
        <v>2</v>
      </c>
      <c r="Q74" s="78">
        <v>494.79125685749085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</row>
    <row r="75" spans="1:821" s="39" customFormat="1" ht="35" x14ac:dyDescent="0.3">
      <c r="A75" s="123"/>
      <c r="B75" s="24" t="s">
        <v>125</v>
      </c>
      <c r="C75" s="121"/>
      <c r="D75" s="25" t="s">
        <v>14</v>
      </c>
      <c r="E75" s="68" t="s">
        <v>85</v>
      </c>
      <c r="F75" s="33">
        <v>63767.519999999997</v>
      </c>
      <c r="G75" s="33">
        <v>20231.864376000001</v>
      </c>
      <c r="H75" s="33">
        <v>81244.724375999998</v>
      </c>
      <c r="I75" s="33">
        <v>20311.181094</v>
      </c>
      <c r="J75" s="34">
        <v>1642</v>
      </c>
      <c r="K75" s="37">
        <v>61.848907107186356</v>
      </c>
      <c r="L75" s="25">
        <v>2</v>
      </c>
      <c r="M75" s="38">
        <v>247.39562842874543</v>
      </c>
      <c r="N75" s="25">
        <v>2</v>
      </c>
      <c r="O75" s="25">
        <v>1</v>
      </c>
      <c r="P75" s="25">
        <v>2</v>
      </c>
      <c r="Q75" s="78">
        <v>494.79125685749085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</row>
    <row r="76" spans="1:821" s="39" customFormat="1" ht="35" x14ac:dyDescent="0.3">
      <c r="A76" s="79"/>
      <c r="B76" s="24" t="s">
        <v>126</v>
      </c>
      <c r="C76" s="121"/>
      <c r="D76" s="25" t="s">
        <v>14</v>
      </c>
      <c r="E76" s="68" t="s">
        <v>85</v>
      </c>
      <c r="F76" s="33">
        <v>63767.519999999997</v>
      </c>
      <c r="G76" s="33">
        <v>20231.864376000001</v>
      </c>
      <c r="H76" s="33">
        <v>81244.724375999998</v>
      </c>
      <c r="I76" s="33">
        <v>20311.181094</v>
      </c>
      <c r="J76" s="34">
        <v>1642</v>
      </c>
      <c r="K76" s="37">
        <v>61.848907107186356</v>
      </c>
      <c r="L76" s="25">
        <v>2</v>
      </c>
      <c r="M76" s="38">
        <v>247.39562842874543</v>
      </c>
      <c r="N76" s="25">
        <v>2</v>
      </c>
      <c r="O76" s="25">
        <v>1</v>
      </c>
      <c r="P76" s="25">
        <v>2</v>
      </c>
      <c r="Q76" s="78">
        <v>494.79125685749085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</row>
    <row r="77" spans="1:821" s="39" customFormat="1" ht="35" x14ac:dyDescent="0.3">
      <c r="A77" s="79"/>
      <c r="B77" s="24" t="s">
        <v>127</v>
      </c>
      <c r="C77" s="121"/>
      <c r="D77" s="25" t="s">
        <v>14</v>
      </c>
      <c r="E77" s="68" t="s">
        <v>85</v>
      </c>
      <c r="F77" s="33">
        <v>63767.519999999997</v>
      </c>
      <c r="G77" s="33">
        <v>20231.864376000001</v>
      </c>
      <c r="H77" s="33">
        <v>81244.724375999998</v>
      </c>
      <c r="I77" s="33">
        <v>20311.181094</v>
      </c>
      <c r="J77" s="34">
        <v>1642</v>
      </c>
      <c r="K77" s="37">
        <v>61.848907107186356</v>
      </c>
      <c r="L77" s="25">
        <v>2</v>
      </c>
      <c r="M77" s="38">
        <v>247.39562842874543</v>
      </c>
      <c r="N77" s="25">
        <v>2</v>
      </c>
      <c r="O77" s="25">
        <v>1</v>
      </c>
      <c r="P77" s="25">
        <v>2</v>
      </c>
      <c r="Q77" s="78">
        <v>494.79125685749085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</row>
    <row r="78" spans="1:821" s="39" customFormat="1" ht="35" x14ac:dyDescent="0.3">
      <c r="A78" s="79"/>
      <c r="B78" s="24" t="s">
        <v>128</v>
      </c>
      <c r="C78" s="121"/>
      <c r="D78" s="25" t="s">
        <v>14</v>
      </c>
      <c r="E78" s="68" t="s">
        <v>85</v>
      </c>
      <c r="F78" s="33">
        <v>63767.519999999997</v>
      </c>
      <c r="G78" s="33">
        <v>20231.864376000001</v>
      </c>
      <c r="H78" s="33">
        <v>81244.724375999998</v>
      </c>
      <c r="I78" s="33">
        <v>20311.181094</v>
      </c>
      <c r="J78" s="34">
        <v>1642</v>
      </c>
      <c r="K78" s="37">
        <v>61.848907107186356</v>
      </c>
      <c r="L78" s="25">
        <v>2</v>
      </c>
      <c r="M78" s="38">
        <v>247.39562842874543</v>
      </c>
      <c r="N78" s="25">
        <v>2</v>
      </c>
      <c r="O78" s="25">
        <v>1</v>
      </c>
      <c r="P78" s="25">
        <v>2</v>
      </c>
      <c r="Q78" s="78">
        <v>494.79125685749085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</row>
    <row r="79" spans="1:821" s="39" customFormat="1" ht="35" x14ac:dyDescent="0.3">
      <c r="A79" s="79"/>
      <c r="B79" s="24" t="s">
        <v>129</v>
      </c>
      <c r="C79" s="121"/>
      <c r="D79" s="25" t="s">
        <v>14</v>
      </c>
      <c r="E79" s="68" t="s">
        <v>85</v>
      </c>
      <c r="F79" s="33">
        <v>63767.519999999997</v>
      </c>
      <c r="G79" s="33">
        <v>20231.864376000001</v>
      </c>
      <c r="H79" s="33">
        <v>81244.724375999998</v>
      </c>
      <c r="I79" s="33">
        <v>20311.181094</v>
      </c>
      <c r="J79" s="34">
        <v>1642</v>
      </c>
      <c r="K79" s="37">
        <v>61.848907107186356</v>
      </c>
      <c r="L79" s="25">
        <v>2</v>
      </c>
      <c r="M79" s="38">
        <v>247.39562842874543</v>
      </c>
      <c r="N79" s="25">
        <v>2</v>
      </c>
      <c r="O79" s="25">
        <v>1</v>
      </c>
      <c r="P79" s="25">
        <v>2</v>
      </c>
      <c r="Q79" s="78">
        <v>494.79125685749085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</row>
    <row r="80" spans="1:821" s="39" customFormat="1" ht="35" x14ac:dyDescent="0.3">
      <c r="A80" s="79"/>
      <c r="B80" s="24" t="s">
        <v>130</v>
      </c>
      <c r="C80" s="121"/>
      <c r="D80" s="25" t="s">
        <v>14</v>
      </c>
      <c r="E80" s="68" t="s">
        <v>85</v>
      </c>
      <c r="F80" s="33">
        <v>63767.519999999997</v>
      </c>
      <c r="G80" s="33">
        <v>20231.864376000001</v>
      </c>
      <c r="H80" s="33">
        <v>81244.724375999998</v>
      </c>
      <c r="I80" s="33">
        <v>20311.181094</v>
      </c>
      <c r="J80" s="41">
        <v>1642</v>
      </c>
      <c r="K80" s="37">
        <v>61.848907107186356</v>
      </c>
      <c r="L80" s="25">
        <v>2</v>
      </c>
      <c r="M80" s="38">
        <v>247.39562842874543</v>
      </c>
      <c r="N80" s="25">
        <v>2</v>
      </c>
      <c r="O80" s="25">
        <v>1</v>
      </c>
      <c r="P80" s="25">
        <v>2</v>
      </c>
      <c r="Q80" s="78">
        <v>494.79125685749085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</row>
    <row r="81" spans="1:821" s="39" customFormat="1" ht="35" x14ac:dyDescent="0.3">
      <c r="A81" s="79"/>
      <c r="B81" s="24" t="s">
        <v>131</v>
      </c>
      <c r="C81" s="121"/>
      <c r="D81" s="25" t="s">
        <v>14</v>
      </c>
      <c r="E81" s="68" t="s">
        <v>85</v>
      </c>
      <c r="F81" s="33">
        <v>63767.519999999997</v>
      </c>
      <c r="G81" s="33">
        <v>20231.864376000001</v>
      </c>
      <c r="H81" s="33">
        <v>81244.724375999998</v>
      </c>
      <c r="I81" s="33">
        <v>20311.181094</v>
      </c>
      <c r="J81" s="34">
        <v>1642</v>
      </c>
      <c r="K81" s="37">
        <v>61.848907107186356</v>
      </c>
      <c r="L81" s="25">
        <v>2</v>
      </c>
      <c r="M81" s="38">
        <v>247.39562842874543</v>
      </c>
      <c r="N81" s="25">
        <v>2</v>
      </c>
      <c r="O81" s="25">
        <v>1</v>
      </c>
      <c r="P81" s="25">
        <v>2</v>
      </c>
      <c r="Q81" s="78">
        <v>494.79125685749085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</row>
    <row r="82" spans="1:821" s="39" customFormat="1" ht="35" x14ac:dyDescent="0.3">
      <c r="A82" s="79"/>
      <c r="B82" s="24" t="s">
        <v>133</v>
      </c>
      <c r="C82" s="121"/>
      <c r="D82" s="25" t="s">
        <v>14</v>
      </c>
      <c r="E82" s="68" t="s">
        <v>85</v>
      </c>
      <c r="F82" s="33">
        <v>63767.519999999997</v>
      </c>
      <c r="G82" s="33">
        <v>20231.864376000001</v>
      </c>
      <c r="H82" s="33">
        <v>81244.724375999998</v>
      </c>
      <c r="I82" s="33">
        <v>20311.181094</v>
      </c>
      <c r="J82" s="34">
        <v>1642</v>
      </c>
      <c r="K82" s="37">
        <v>61.848907107186356</v>
      </c>
      <c r="L82" s="25">
        <v>2</v>
      </c>
      <c r="M82" s="38">
        <v>247.39562842874543</v>
      </c>
      <c r="N82" s="25">
        <v>2</v>
      </c>
      <c r="O82" s="25">
        <v>1</v>
      </c>
      <c r="P82" s="25">
        <v>2</v>
      </c>
      <c r="Q82" s="78">
        <v>494.79125685749085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</row>
    <row r="83" spans="1:821" s="39" customFormat="1" ht="35" x14ac:dyDescent="0.3">
      <c r="A83" s="79"/>
      <c r="B83" s="24" t="s">
        <v>134</v>
      </c>
      <c r="C83" s="121"/>
      <c r="D83" s="25" t="s">
        <v>14</v>
      </c>
      <c r="E83" s="68" t="s">
        <v>85</v>
      </c>
      <c r="F83" s="33">
        <v>63767.519999999997</v>
      </c>
      <c r="G83" s="33">
        <v>20231.864376000001</v>
      </c>
      <c r="H83" s="33">
        <v>81244.724375999998</v>
      </c>
      <c r="I83" s="33">
        <v>20311.181094</v>
      </c>
      <c r="J83" s="34">
        <v>1642</v>
      </c>
      <c r="K83" s="37">
        <v>61.848907107186356</v>
      </c>
      <c r="L83" s="25">
        <v>2</v>
      </c>
      <c r="M83" s="38">
        <v>247.39562842874543</v>
      </c>
      <c r="N83" s="25">
        <v>2</v>
      </c>
      <c r="O83" s="25">
        <v>1</v>
      </c>
      <c r="P83" s="25">
        <v>2</v>
      </c>
      <c r="Q83" s="78">
        <v>494.79125685749085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</row>
    <row r="84" spans="1:821" s="39" customFormat="1" ht="35" x14ac:dyDescent="0.3">
      <c r="A84" s="79"/>
      <c r="B84" s="24" t="s">
        <v>135</v>
      </c>
      <c r="C84" s="121"/>
      <c r="D84" s="25" t="s">
        <v>14</v>
      </c>
      <c r="E84" s="68" t="s">
        <v>85</v>
      </c>
      <c r="F84" s="33">
        <v>63767.519999999997</v>
      </c>
      <c r="G84" s="33">
        <v>20231.864376000001</v>
      </c>
      <c r="H84" s="33">
        <v>81244.724375999998</v>
      </c>
      <c r="I84" s="33">
        <v>20311.181094</v>
      </c>
      <c r="J84" s="34">
        <v>1642</v>
      </c>
      <c r="K84" s="37">
        <v>61.848907107186356</v>
      </c>
      <c r="L84" s="25">
        <v>2</v>
      </c>
      <c r="M84" s="38">
        <v>247.39562842874543</v>
      </c>
      <c r="N84" s="25">
        <v>2</v>
      </c>
      <c r="O84" s="25">
        <v>1</v>
      </c>
      <c r="P84" s="25">
        <v>2</v>
      </c>
      <c r="Q84" s="78">
        <v>494.79125685749085</v>
      </c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</row>
    <row r="85" spans="1:821" s="39" customFormat="1" ht="35" x14ac:dyDescent="0.3">
      <c r="A85" s="79"/>
      <c r="B85" s="24" t="s">
        <v>136</v>
      </c>
      <c r="C85" s="121"/>
      <c r="D85" s="25" t="s">
        <v>14</v>
      </c>
      <c r="E85" s="68" t="s">
        <v>85</v>
      </c>
      <c r="F85" s="33">
        <v>63767.519999999997</v>
      </c>
      <c r="G85" s="33">
        <v>20231.864376000001</v>
      </c>
      <c r="H85" s="33">
        <v>81244.724375999998</v>
      </c>
      <c r="I85" s="33">
        <v>20311.181094</v>
      </c>
      <c r="J85" s="34">
        <v>1642</v>
      </c>
      <c r="K85" s="37">
        <v>61.848907107186356</v>
      </c>
      <c r="L85" s="25">
        <v>2</v>
      </c>
      <c r="M85" s="38">
        <v>247.39562842874543</v>
      </c>
      <c r="N85" s="25">
        <v>2</v>
      </c>
      <c r="O85" s="25">
        <v>1</v>
      </c>
      <c r="P85" s="25">
        <v>2</v>
      </c>
      <c r="Q85" s="78">
        <v>494.79125685749085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</row>
    <row r="86" spans="1:821" s="39" customFormat="1" ht="35" x14ac:dyDescent="0.3">
      <c r="A86" s="79"/>
      <c r="B86" s="24" t="s">
        <v>137</v>
      </c>
      <c r="C86" s="121"/>
      <c r="D86" s="25" t="s">
        <v>14</v>
      </c>
      <c r="E86" s="68" t="s">
        <v>85</v>
      </c>
      <c r="F86" s="33">
        <v>63767.519999999997</v>
      </c>
      <c r="G86" s="33">
        <v>20231.864376000001</v>
      </c>
      <c r="H86" s="33">
        <v>81244.724375999998</v>
      </c>
      <c r="I86" s="33">
        <v>20311.181094</v>
      </c>
      <c r="J86" s="34">
        <v>1642</v>
      </c>
      <c r="K86" s="37">
        <v>61.848907107186356</v>
      </c>
      <c r="L86" s="25">
        <v>2</v>
      </c>
      <c r="M86" s="38">
        <v>247.39562842874543</v>
      </c>
      <c r="N86" s="25">
        <v>2</v>
      </c>
      <c r="O86" s="25">
        <v>1</v>
      </c>
      <c r="P86" s="25">
        <v>2</v>
      </c>
      <c r="Q86" s="78">
        <v>494.79125685749085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</row>
    <row r="87" spans="1:821" s="39" customFormat="1" ht="35" x14ac:dyDescent="0.3">
      <c r="A87" s="79"/>
      <c r="B87" s="24" t="s">
        <v>138</v>
      </c>
      <c r="C87" s="121"/>
      <c r="D87" s="25" t="s">
        <v>14</v>
      </c>
      <c r="E87" s="68" t="s">
        <v>85</v>
      </c>
      <c r="F87" s="33">
        <v>63767.519999999997</v>
      </c>
      <c r="G87" s="33">
        <v>20231.864376000001</v>
      </c>
      <c r="H87" s="33">
        <v>81244.724375999998</v>
      </c>
      <c r="I87" s="33">
        <v>20311.181094</v>
      </c>
      <c r="J87" s="34">
        <v>1642</v>
      </c>
      <c r="K87" s="37">
        <v>61.848907107186356</v>
      </c>
      <c r="L87" s="25">
        <v>2</v>
      </c>
      <c r="M87" s="38">
        <v>247.39562842874543</v>
      </c>
      <c r="N87" s="25">
        <v>2</v>
      </c>
      <c r="O87" s="25">
        <v>1</v>
      </c>
      <c r="P87" s="25">
        <v>2</v>
      </c>
      <c r="Q87" s="78">
        <v>494.79125685749085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</row>
    <row r="88" spans="1:821" s="39" customFormat="1" ht="39.5" customHeight="1" x14ac:dyDescent="0.3">
      <c r="A88" s="80" t="s">
        <v>5</v>
      </c>
      <c r="B88" s="42" t="s">
        <v>81</v>
      </c>
      <c r="C88" s="121"/>
      <c r="D88" s="68" t="s">
        <v>14</v>
      </c>
      <c r="E88" s="68" t="s">
        <v>85</v>
      </c>
      <c r="F88" s="33">
        <v>63767.519999999997</v>
      </c>
      <c r="G88" s="43">
        <v>20231.864376000001</v>
      </c>
      <c r="H88" s="43">
        <v>81244.724375999998</v>
      </c>
      <c r="I88" s="43">
        <v>20311.181094</v>
      </c>
      <c r="J88" s="44">
        <v>1642</v>
      </c>
      <c r="K88" s="45">
        <v>61.848907107186356</v>
      </c>
      <c r="L88" s="68">
        <v>2</v>
      </c>
      <c r="M88" s="46">
        <v>247.39562842874543</v>
      </c>
      <c r="N88" s="68">
        <v>2</v>
      </c>
      <c r="O88" s="68">
        <v>1</v>
      </c>
      <c r="P88" s="68">
        <v>2</v>
      </c>
      <c r="Q88" s="81">
        <v>494.79125685749085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</row>
    <row r="89" spans="1:821" s="39" customFormat="1" ht="14.5" thickBot="1" x14ac:dyDescent="0.35">
      <c r="A89" s="132" t="s">
        <v>37</v>
      </c>
      <c r="B89" s="133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1"/>
      <c r="O89" s="82">
        <f>SUM(O72:O88)</f>
        <v>17</v>
      </c>
      <c r="P89" s="75"/>
      <c r="Q89" s="83">
        <f>SUM(Q72:Q88)</f>
        <v>8297.4287779293554</v>
      </c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</row>
    <row r="90" spans="1:821" s="3" customFormat="1" x14ac:dyDescent="0.3">
      <c r="Q90" s="112"/>
    </row>
    <row r="91" spans="1:821" x14ac:dyDescent="0.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3"/>
    </row>
    <row r="92" spans="1:821" x14ac:dyDescent="0.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/>
    </row>
    <row r="93" spans="1:821" x14ac:dyDescent="0.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3"/>
    </row>
    <row r="94" spans="1:821" x14ac:dyDescent="0.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3"/>
    </row>
    <row r="95" spans="1:821" x14ac:dyDescent="0.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3"/>
    </row>
    <row r="96" spans="1:821" x14ac:dyDescent="0.3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3"/>
    </row>
    <row r="97" spans="1:17" x14ac:dyDescent="0.3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3"/>
    </row>
    <row r="98" spans="1:17" x14ac:dyDescent="0.3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3"/>
    </row>
    <row r="99" spans="1:17" x14ac:dyDescent="0.3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3"/>
    </row>
    <row r="100" spans="1:17" x14ac:dyDescent="0.3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3"/>
    </row>
    <row r="101" spans="1:17" x14ac:dyDescent="0.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3"/>
    </row>
    <row r="102" spans="1:17" x14ac:dyDescent="0.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3"/>
    </row>
    <row r="103" spans="1:17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3"/>
    </row>
    <row r="104" spans="1:17" x14ac:dyDescent="0.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</row>
    <row r="105" spans="1:17" x14ac:dyDescent="0.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3"/>
    </row>
    <row r="106" spans="1:17" x14ac:dyDescent="0.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3"/>
    </row>
    <row r="107" spans="1:17" ht="14" customHeight="1" x14ac:dyDescent="0.3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3"/>
    </row>
    <row r="108" spans="1:17" x14ac:dyDescent="0.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/>
    </row>
    <row r="109" spans="1:17" x14ac:dyDescent="0.3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3"/>
    </row>
    <row r="110" spans="1:17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/>
    </row>
    <row r="111" spans="1:17" x14ac:dyDescent="0.3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3"/>
    </row>
  </sheetData>
  <mergeCells count="52">
    <mergeCell ref="A1:Q1"/>
    <mergeCell ref="A5:E5"/>
    <mergeCell ref="A3:A4"/>
    <mergeCell ref="B3:B4"/>
    <mergeCell ref="C3:C4"/>
    <mergeCell ref="A2:Q2"/>
    <mergeCell ref="Q3:Q4"/>
    <mergeCell ref="L3:L4"/>
    <mergeCell ref="F3:K3"/>
    <mergeCell ref="O3:O4"/>
    <mergeCell ref="P3:P4"/>
    <mergeCell ref="D3:D4"/>
    <mergeCell ref="E3:E4"/>
    <mergeCell ref="M3:M4"/>
    <mergeCell ref="N3:N4"/>
    <mergeCell ref="A9:A34"/>
    <mergeCell ref="C6:C38"/>
    <mergeCell ref="A39:B39"/>
    <mergeCell ref="A41:A42"/>
    <mergeCell ref="B41:B42"/>
    <mergeCell ref="C41:C42"/>
    <mergeCell ref="N41:N42"/>
    <mergeCell ref="O41:O42"/>
    <mergeCell ref="P41:P42"/>
    <mergeCell ref="Q41:Q42"/>
    <mergeCell ref="A43:D43"/>
    <mergeCell ref="D41:D42"/>
    <mergeCell ref="E41:E42"/>
    <mergeCell ref="F41:K41"/>
    <mergeCell ref="L41:L42"/>
    <mergeCell ref="M41:M42"/>
    <mergeCell ref="P69:P70"/>
    <mergeCell ref="C44:C65"/>
    <mergeCell ref="A45:A51"/>
    <mergeCell ref="C66:N66"/>
    <mergeCell ref="A66:B66"/>
    <mergeCell ref="Q69:Q70"/>
    <mergeCell ref="A71:D71"/>
    <mergeCell ref="C72:C88"/>
    <mergeCell ref="A73:A75"/>
    <mergeCell ref="A89:B89"/>
    <mergeCell ref="C89:N89"/>
    <mergeCell ref="A69:A70"/>
    <mergeCell ref="B69:B70"/>
    <mergeCell ref="C69:C70"/>
    <mergeCell ref="D69:D70"/>
    <mergeCell ref="E69:E70"/>
    <mergeCell ref="F69:K69"/>
    <mergeCell ref="L69:L70"/>
    <mergeCell ref="M69:M70"/>
    <mergeCell ref="N69:N70"/>
    <mergeCell ref="O69:O70"/>
  </mergeCells>
  <printOptions horizontalCentered="1"/>
  <pageMargins left="0.62992125984251968" right="3.937007874015748E-2" top="0.78740157480314965" bottom="0.19685039370078741" header="0.39370078740157483" footer="0.31496062992125984"/>
  <pageSetup paperSize="9" scale="54" fitToHeight="3" orientation="landscape" r:id="rId1"/>
  <headerFooter scaleWithDoc="0"/>
  <rowBreaks count="2" manualBreakCount="2">
    <brk id="40" max="16" man="1"/>
    <brk id="6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showGridLines="0" workbookViewId="0">
      <selection activeCell="D9" sqref="D9"/>
    </sheetView>
  </sheetViews>
  <sheetFormatPr defaultRowHeight="14.5" x14ac:dyDescent="0.35"/>
  <cols>
    <col min="1" max="1" width="4.1796875" customWidth="1"/>
    <col min="2" max="2" width="46.1796875" customWidth="1"/>
    <col min="3" max="3" width="14.81640625" customWidth="1"/>
  </cols>
  <sheetData>
    <row r="2" spans="2:3" ht="16.5" customHeight="1" x14ac:dyDescent="0.35">
      <c r="B2" s="152" t="s">
        <v>39</v>
      </c>
      <c r="C2" s="152"/>
    </row>
    <row r="3" spans="2:3" ht="9.75" customHeight="1" x14ac:dyDescent="0.35">
      <c r="B3" s="4"/>
      <c r="C3" s="4"/>
    </row>
    <row r="4" spans="2:3" ht="19.5" customHeight="1" x14ac:dyDescent="0.35"/>
    <row r="5" spans="2:3" ht="22.25" customHeight="1" thickBot="1" x14ac:dyDescent="0.4">
      <c r="B5" s="7" t="s">
        <v>152</v>
      </c>
    </row>
    <row r="6" spans="2:3" ht="22.25" customHeight="1" x14ac:dyDescent="0.35">
      <c r="B6" s="61" t="s">
        <v>10</v>
      </c>
      <c r="C6" s="62">
        <f>'A. NORMA VIGENT'!Q36+'A. NORMA VIGENT'!Q64+'A. NORMA VIGENT'!Q86</f>
        <v>26161.610678075522</v>
      </c>
    </row>
    <row r="7" spans="2:3" ht="30" customHeight="1" x14ac:dyDescent="0.35">
      <c r="B7" s="63" t="s">
        <v>11</v>
      </c>
      <c r="C7" s="64">
        <f>'B. PROPOSTA NORMA'!Q39+'B. PROPOSTA NORMA'!Q66+'B. PROPOSTA NORMA'!Q89</f>
        <v>27999.191591936666</v>
      </c>
    </row>
    <row r="8" spans="2:3" ht="12.75" customHeight="1" thickBot="1" x14ac:dyDescent="0.4">
      <c r="B8" s="65" t="s">
        <v>9</v>
      </c>
      <c r="C8" s="66">
        <f>SUM(C6,-C7)</f>
        <v>-1837.5809138611439</v>
      </c>
    </row>
    <row r="9" spans="2:3" ht="17.25" customHeight="1" x14ac:dyDescent="0.35">
      <c r="B9" s="4"/>
      <c r="C9" s="4"/>
    </row>
    <row r="10" spans="2:3" ht="22.25" customHeight="1" x14ac:dyDescent="0.35">
      <c r="B10" s="4"/>
      <c r="C10" s="4"/>
    </row>
    <row r="11" spans="2:3" ht="22.25" customHeight="1" x14ac:dyDescent="0.35"/>
    <row r="12" spans="2:3" ht="30" customHeight="1" x14ac:dyDescent="0.35"/>
    <row r="13" spans="2:3" ht="20.25" customHeight="1" x14ac:dyDescent="0.35"/>
    <row r="15" spans="2:3" ht="22.25" customHeight="1" x14ac:dyDescent="0.35"/>
    <row r="16" spans="2:3" ht="22.25" customHeight="1" x14ac:dyDescent="0.35"/>
    <row r="17" spans="4:4" ht="30" customHeight="1" x14ac:dyDescent="0.35"/>
    <row r="21" spans="4:4" x14ac:dyDescent="0.35">
      <c r="D21" t="s">
        <v>12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workbookViewId="0">
      <selection activeCell="K9" sqref="K9"/>
    </sheetView>
  </sheetViews>
  <sheetFormatPr defaultRowHeight="14.5" x14ac:dyDescent="0.35"/>
  <cols>
    <col min="1" max="6" width="12.81640625" customWidth="1"/>
    <col min="7" max="7" width="19.54296875" customWidth="1"/>
    <col min="8" max="8" width="4.81640625" customWidth="1"/>
  </cols>
  <sheetData>
    <row r="1" spans="1:18" ht="7.5" customHeight="1" x14ac:dyDescent="0.35"/>
    <row r="2" spans="1:18" ht="21.75" customHeight="1" x14ac:dyDescent="0.35">
      <c r="A2" s="161" t="s">
        <v>52</v>
      </c>
      <c r="B2" s="161"/>
      <c r="C2" s="161"/>
      <c r="D2" s="161"/>
      <c r="E2" s="161"/>
      <c r="F2" s="161"/>
      <c r="G2" s="161"/>
    </row>
    <row r="3" spans="1:18" ht="4.5" customHeight="1" x14ac:dyDescent="0.35">
      <c r="A3" s="162"/>
      <c r="B3" s="162"/>
      <c r="C3" s="162"/>
      <c r="D3" s="162"/>
      <c r="E3" s="162"/>
      <c r="F3" s="162"/>
      <c r="G3" s="162"/>
    </row>
    <row r="4" spans="1:18" ht="11.5" customHeight="1" x14ac:dyDescent="0.35">
      <c r="A4" s="10"/>
      <c r="B4" s="10"/>
      <c r="C4" s="10"/>
      <c r="D4" s="10"/>
      <c r="E4" s="10"/>
      <c r="F4" s="10"/>
      <c r="G4" s="10"/>
    </row>
    <row r="5" spans="1:18" x14ac:dyDescent="0.35">
      <c r="A5" s="163" t="s">
        <v>23</v>
      </c>
      <c r="B5" s="163"/>
      <c r="C5" s="163"/>
      <c r="D5" s="163"/>
      <c r="E5" s="163"/>
      <c r="F5" s="57"/>
      <c r="G5" s="57"/>
    </row>
    <row r="6" spans="1:18" x14ac:dyDescent="0.35">
      <c r="A6" s="164" t="s">
        <v>24</v>
      </c>
      <c r="B6" s="164"/>
      <c r="C6" s="164"/>
      <c r="D6" s="164"/>
      <c r="E6" s="164"/>
      <c r="F6" s="57"/>
      <c r="G6" s="57"/>
    </row>
    <row r="7" spans="1:18" s="21" customFormat="1" ht="13" x14ac:dyDescent="0.3">
      <c r="A7" s="165"/>
      <c r="B7" s="165"/>
      <c r="C7" s="165"/>
      <c r="D7" s="165"/>
      <c r="E7" s="165"/>
      <c r="F7" s="165"/>
      <c r="G7" s="165"/>
    </row>
    <row r="8" spans="1:18" s="13" customFormat="1" ht="12" x14ac:dyDescent="0.3">
      <c r="A8" s="158" t="s">
        <v>153</v>
      </c>
      <c r="B8" s="155"/>
      <c r="C8" s="155"/>
      <c r="D8" s="155"/>
      <c r="E8" s="155"/>
      <c r="F8" s="155"/>
      <c r="G8" s="155"/>
    </row>
    <row r="9" spans="1:18" ht="50.25" customHeight="1" x14ac:dyDescent="0.35">
      <c r="A9" s="166" t="s">
        <v>156</v>
      </c>
      <c r="B9" s="167"/>
      <c r="C9" s="167"/>
      <c r="D9" s="167"/>
      <c r="E9" s="167"/>
      <c r="F9" s="167"/>
      <c r="G9" s="167"/>
    </row>
    <row r="10" spans="1:18" s="14" customFormat="1" ht="10.5" customHeight="1" x14ac:dyDescent="0.25">
      <c r="A10" s="55" t="s">
        <v>155</v>
      </c>
      <c r="B10" s="55"/>
      <c r="C10" s="55"/>
      <c r="D10" s="55"/>
      <c r="E10" s="55"/>
      <c r="F10" s="55"/>
      <c r="G10" s="55"/>
    </row>
    <row r="11" spans="1:18" s="11" customFormat="1" ht="7" customHeight="1" x14ac:dyDescent="0.3">
      <c r="A11" s="56"/>
      <c r="B11" s="56"/>
      <c r="C11" s="56"/>
      <c r="D11" s="56"/>
      <c r="E11" s="56"/>
      <c r="F11" s="56"/>
      <c r="G11" s="56"/>
    </row>
    <row r="12" spans="1:18" s="11" customFormat="1" ht="12" x14ac:dyDescent="0.3">
      <c r="A12" s="158" t="s">
        <v>147</v>
      </c>
      <c r="B12" s="155"/>
      <c r="C12" s="155"/>
      <c r="D12" s="155"/>
      <c r="E12" s="155"/>
      <c r="F12" s="155"/>
      <c r="G12" s="155"/>
    </row>
    <row r="13" spans="1:18" s="11" customFormat="1" ht="12" x14ac:dyDescent="0.3">
      <c r="A13" s="55" t="s">
        <v>40</v>
      </c>
      <c r="B13" s="57"/>
      <c r="C13" s="57"/>
      <c r="D13" s="57"/>
      <c r="E13" s="57"/>
      <c r="F13" s="57"/>
      <c r="G13" s="57"/>
    </row>
    <row r="14" spans="1:18" s="11" customFormat="1" ht="12" x14ac:dyDescent="0.3">
      <c r="A14" s="55" t="s">
        <v>41</v>
      </c>
      <c r="B14" s="57"/>
      <c r="C14" s="57"/>
      <c r="D14" s="57"/>
      <c r="E14" s="57"/>
      <c r="F14" s="57"/>
      <c r="G14" s="57"/>
    </row>
    <row r="15" spans="1:18" s="15" customFormat="1" ht="12.5" customHeight="1" x14ac:dyDescent="0.25">
      <c r="A15" s="58" t="s">
        <v>47</v>
      </c>
      <c r="B15" s="58"/>
      <c r="C15" s="58"/>
      <c r="D15" s="58"/>
      <c r="E15" s="58"/>
      <c r="F15" s="58"/>
      <c r="G15" s="58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s="11" customFormat="1" ht="5.5" customHeight="1" x14ac:dyDescent="0.3">
      <c r="A16" s="55"/>
      <c r="B16" s="57"/>
      <c r="C16" s="57"/>
      <c r="D16" s="57"/>
      <c r="E16" s="57"/>
      <c r="F16" s="57"/>
      <c r="G16" s="57"/>
    </row>
    <row r="17" spans="1:7" s="11" customFormat="1" ht="91" customHeight="1" x14ac:dyDescent="0.3">
      <c r="A17" s="166" t="s">
        <v>148</v>
      </c>
      <c r="B17" s="167"/>
      <c r="C17" s="167"/>
      <c r="D17" s="167"/>
      <c r="E17" s="167"/>
      <c r="F17" s="167"/>
      <c r="G17" s="167"/>
    </row>
    <row r="18" spans="1:7" s="14" customFormat="1" ht="11.5" x14ac:dyDescent="0.25">
      <c r="A18" s="168" t="s">
        <v>42</v>
      </c>
      <c r="B18" s="169"/>
      <c r="C18" s="169"/>
      <c r="D18" s="169"/>
      <c r="E18" s="169"/>
      <c r="F18" s="169"/>
      <c r="G18" s="169"/>
    </row>
    <row r="19" spans="1:7" s="11" customFormat="1" ht="19" customHeight="1" x14ac:dyDescent="0.3">
      <c r="A19" s="158" t="s">
        <v>149</v>
      </c>
      <c r="B19" s="155"/>
      <c r="C19" s="155"/>
      <c r="D19" s="155"/>
      <c r="E19" s="155"/>
      <c r="F19" s="155"/>
      <c r="G19" s="155"/>
    </row>
    <row r="20" spans="1:7" s="11" customFormat="1" ht="71.5" customHeight="1" x14ac:dyDescent="0.3">
      <c r="A20" s="158" t="s">
        <v>150</v>
      </c>
      <c r="B20" s="155"/>
      <c r="C20" s="155"/>
      <c r="D20" s="155"/>
      <c r="E20" s="155"/>
      <c r="F20" s="155"/>
      <c r="G20" s="155"/>
    </row>
    <row r="21" spans="1:7" s="11" customFormat="1" ht="12" x14ac:dyDescent="0.3">
      <c r="A21" s="55" t="s">
        <v>43</v>
      </c>
      <c r="B21" s="59"/>
      <c r="C21" s="59"/>
      <c r="D21" s="59"/>
      <c r="E21" s="59"/>
      <c r="F21" s="59"/>
      <c r="G21" s="59"/>
    </row>
    <row r="22" spans="1:7" s="11" customFormat="1" ht="12" x14ac:dyDescent="0.3">
      <c r="A22" s="55" t="s">
        <v>44</v>
      </c>
      <c r="B22" s="59"/>
      <c r="C22" s="59"/>
      <c r="D22" s="59"/>
      <c r="E22" s="59"/>
      <c r="F22" s="59"/>
      <c r="G22" s="59"/>
    </row>
    <row r="23" spans="1:7" s="11" customFormat="1" ht="55.5" customHeight="1" x14ac:dyDescent="0.3">
      <c r="A23" s="159" t="s">
        <v>45</v>
      </c>
      <c r="B23" s="160"/>
      <c r="C23" s="160"/>
      <c r="D23" s="160"/>
      <c r="E23" s="160"/>
      <c r="F23" s="160"/>
      <c r="G23" s="160"/>
    </row>
    <row r="24" spans="1:7" s="11" customFormat="1" ht="12" x14ac:dyDescent="0.3">
      <c r="A24" s="55" t="s">
        <v>46</v>
      </c>
      <c r="B24" s="57"/>
      <c r="C24" s="57"/>
      <c r="D24" s="57"/>
      <c r="E24" s="57"/>
      <c r="F24" s="57"/>
      <c r="G24" s="57"/>
    </row>
    <row r="25" spans="1:7" s="11" customFormat="1" ht="12" x14ac:dyDescent="0.3">
      <c r="B25" s="12"/>
      <c r="C25" s="12"/>
      <c r="D25" s="12"/>
      <c r="E25" s="12"/>
      <c r="F25" s="12"/>
      <c r="G25" s="12"/>
    </row>
    <row r="26" spans="1:7" x14ac:dyDescent="0.35">
      <c r="A26" s="156" t="s">
        <v>25</v>
      </c>
      <c r="B26" s="156"/>
      <c r="C26" s="156"/>
      <c r="D26" s="156"/>
      <c r="E26" s="156"/>
      <c r="F26" s="54"/>
      <c r="G26" s="54"/>
    </row>
    <row r="27" spans="1:7" x14ac:dyDescent="0.35">
      <c r="A27" s="154" t="s">
        <v>26</v>
      </c>
      <c r="B27" s="154"/>
      <c r="C27" s="154"/>
      <c r="D27" s="154"/>
      <c r="E27" s="154"/>
      <c r="F27" s="54"/>
      <c r="G27" s="54"/>
    </row>
    <row r="28" spans="1:7" ht="23.5" customHeight="1" x14ac:dyDescent="0.35">
      <c r="A28" s="157" t="s">
        <v>154</v>
      </c>
      <c r="B28" s="157"/>
      <c r="C28" s="157"/>
      <c r="D28" s="157"/>
      <c r="E28" s="157"/>
      <c r="F28" s="157"/>
      <c r="G28" s="157"/>
    </row>
    <row r="30" spans="1:7" x14ac:dyDescent="0.35">
      <c r="A30" s="153" t="s">
        <v>27</v>
      </c>
      <c r="B30" s="153"/>
      <c r="C30" s="153"/>
      <c r="D30" s="153"/>
      <c r="E30" s="153"/>
      <c r="F30" s="54"/>
      <c r="G30" s="54"/>
    </row>
    <row r="31" spans="1:7" x14ac:dyDescent="0.35">
      <c r="A31" s="154" t="s">
        <v>28</v>
      </c>
      <c r="B31" s="154"/>
      <c r="C31" s="154"/>
      <c r="D31" s="154"/>
      <c r="E31" s="154"/>
      <c r="F31" s="54"/>
      <c r="G31" s="54"/>
    </row>
    <row r="32" spans="1:7" ht="60" customHeight="1" x14ac:dyDescent="0.35">
      <c r="A32" s="157" t="s">
        <v>146</v>
      </c>
      <c r="B32" s="157"/>
      <c r="C32" s="157"/>
      <c r="D32" s="157"/>
      <c r="E32" s="157"/>
      <c r="F32" s="157"/>
      <c r="G32" s="157"/>
    </row>
    <row r="34" spans="1:7" x14ac:dyDescent="0.35">
      <c r="A34" s="153" t="s">
        <v>29</v>
      </c>
      <c r="B34" s="153"/>
      <c r="C34" s="153"/>
      <c r="D34" s="153"/>
      <c r="E34" s="153"/>
      <c r="F34" s="60"/>
      <c r="G34" s="60"/>
    </row>
    <row r="35" spans="1:7" x14ac:dyDescent="0.35">
      <c r="A35" s="154" t="s">
        <v>30</v>
      </c>
      <c r="B35" s="154"/>
      <c r="C35" s="154"/>
      <c r="D35" s="154"/>
      <c r="E35" s="154"/>
      <c r="F35" s="60"/>
      <c r="G35" s="60"/>
    </row>
    <row r="36" spans="1:7" ht="83" customHeight="1" x14ac:dyDescent="0.35">
      <c r="A36" s="155" t="s">
        <v>151</v>
      </c>
      <c r="B36" s="155"/>
      <c r="C36" s="155"/>
      <c r="D36" s="155"/>
      <c r="E36" s="155"/>
      <c r="F36" s="155"/>
      <c r="G36" s="155"/>
    </row>
  </sheetData>
  <mergeCells count="22">
    <mergeCell ref="A20:G20"/>
    <mergeCell ref="A23:G23"/>
    <mergeCell ref="A2:G2"/>
    <mergeCell ref="A3:G3"/>
    <mergeCell ref="A5:E5"/>
    <mergeCell ref="A6:E6"/>
    <mergeCell ref="A7:G7"/>
    <mergeCell ref="A9:G9"/>
    <mergeCell ref="A8:G8"/>
    <mergeCell ref="A12:G12"/>
    <mergeCell ref="A17:G17"/>
    <mergeCell ref="A18:G18"/>
    <mergeCell ref="A19:G19"/>
    <mergeCell ref="A34:E34"/>
    <mergeCell ref="A35:E35"/>
    <mergeCell ref="A36:G36"/>
    <mergeCell ref="A31:E31"/>
    <mergeCell ref="A26:E26"/>
    <mergeCell ref="A27:E27"/>
    <mergeCell ref="A28:G28"/>
    <mergeCell ref="A30:E30"/>
    <mergeCell ref="A32:G32"/>
  </mergeCells>
  <hyperlinks>
    <hyperlink ref="A10:XFD10" r:id="rId1" display="Annex Resolució PDA/1242/2020"/>
    <hyperlink ref="A24" r:id="rId2" display="Resolució de 28 de desembre de 2012"/>
    <hyperlink ref="A14" r:id="rId3"/>
    <hyperlink ref="A21" r:id="rId4" display="https://presidencia.gencat.cat/web/.content/ambits_actuacio/millora_regulacio_normativa/simplificacio/metodologia_quantificacio/manual_internacional-_model_costos_estandard_2008.pdf"/>
    <hyperlink ref="A22" r:id="rId5" display="https://www.oecd-ilibrary.org/governance/oecd-regulatory-compliance-cost-assessment-guidance_9789264209657-en;jsessionid=41jwt_aPaeUboS28rXXjwQRp.ip-10-240-5-126"/>
    <hyperlink ref="A18:G18" r:id="rId6" display=" Enquesta anual de cost laboral de l’INE"/>
    <hyperlink ref="A15:R15" r:id="rId7" display="Relació dels directius de les entitats del sector públic i les seves retribucions previstes"/>
    <hyperlink ref="A10" r:id="rId8"/>
    <hyperlink ref="A13" r:id="rId9"/>
    <hyperlink ref="A15" r:id="rId10"/>
  </hyperlinks>
  <pageMargins left="0.59055118110236227" right="3.937007874015748E-2" top="0.74803149606299213" bottom="0.74803149606299213" header="0.31496062992125984" footer="0.31496062992125984"/>
  <pageSetup paperSize="9" scale="78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A. NORMA VIGENT</vt:lpstr>
      <vt:lpstr>B. PROPOSTA NORMA</vt:lpstr>
      <vt:lpstr>C. ESTALVI</vt:lpstr>
      <vt:lpstr>D. ORIGEN DADES</vt:lpstr>
      <vt:lpstr>'A. NORMA VIGENT'!Àrea_d'impressió</vt:lpstr>
      <vt:lpstr>'B. PROPOSTA NORMA'!Àrea_d'impressió</vt:lpstr>
      <vt:lpstr>'D. ORIGEN DADES'!Àrea_d'impressió</vt:lpstr>
      <vt:lpstr>'A. NORMA VIGENT'!Títols_per_imprimir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Windows User</cp:lastModifiedBy>
  <cp:lastPrinted>2024-02-15T12:44:14Z</cp:lastPrinted>
  <dcterms:created xsi:type="dcterms:W3CDTF">2020-10-15T06:50:55Z</dcterms:created>
  <dcterms:modified xsi:type="dcterms:W3CDTF">2024-02-21T09:15:40Z</dcterms:modified>
</cp:coreProperties>
</file>